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05" windowWidth="19440" windowHeight="7140"/>
  </bookViews>
  <sheets>
    <sheet name="TH_ĐG" sheetId="11" r:id="rId1"/>
    <sheet name="Luong" sheetId="2" r:id="rId2"/>
    <sheet name="Sheet2" sheetId="7" state="hidden" r:id="rId3"/>
    <sheet name="PL1" sheetId="1" r:id="rId4"/>
    <sheet name="VL" sheetId="12" r:id="rId5"/>
    <sheet name="VL_PA" sheetId="3" state="hidden" r:id="rId6"/>
    <sheet name="VL_KT" sheetId="10" state="hidden" r:id="rId7"/>
    <sheet name="VL_BC" sheetId="9" state="hidden" r:id="rId8"/>
    <sheet name="Nhien_lieu" sheetId="5" r:id="rId9"/>
    <sheet name="TH" sheetId="4" state="hidden" r:id="rId10"/>
    <sheet name="Sheet3" sheetId="8" state="hidden" r:id="rId11"/>
    <sheet name="Sheet1" sheetId="6" state="hidden" r:id="rId12"/>
  </sheets>
  <externalReferences>
    <externalReference r:id="rId13"/>
  </externalReferences>
  <calcPr calcId="144525"/>
</workbook>
</file>

<file path=xl/calcChain.xml><?xml version="1.0" encoding="utf-8"?>
<calcChain xmlns="http://schemas.openxmlformats.org/spreadsheetml/2006/main">
  <c r="G6" i="12" l="1"/>
  <c r="G14" i="12"/>
  <c r="E9" i="2" l="1"/>
  <c r="G15" i="11" l="1"/>
  <c r="G14" i="11"/>
  <c r="G13" i="11"/>
  <c r="G12" i="11"/>
  <c r="G11" i="11"/>
  <c r="G10" i="11"/>
  <c r="G9" i="11"/>
  <c r="F8" i="5"/>
  <c r="F9" i="11" s="1"/>
  <c r="F9" i="5"/>
  <c r="F10" i="11" s="1"/>
  <c r="F10" i="5"/>
  <c r="F11" i="11" s="1"/>
  <c r="F11" i="5"/>
  <c r="F12" i="11" s="1"/>
  <c r="F12" i="5"/>
  <c r="F13" i="11" s="1"/>
  <c r="F13" i="5"/>
  <c r="F14" i="11" s="1"/>
  <c r="F14" i="5"/>
  <c r="F15" i="11" s="1"/>
  <c r="F7" i="5"/>
  <c r="F8" i="11" s="1"/>
  <c r="F17" i="5" l="1"/>
  <c r="F16" i="5"/>
  <c r="G20" i="12"/>
  <c r="G19" i="12"/>
  <c r="G18" i="12"/>
  <c r="G17" i="12"/>
  <c r="G16" i="12"/>
  <c r="G15" i="12"/>
  <c r="G12" i="12"/>
  <c r="G13" i="12"/>
  <c r="G11" i="12"/>
  <c r="G8" i="12"/>
  <c r="G9" i="12"/>
  <c r="G7" i="12"/>
  <c r="E16" i="11" l="1"/>
  <c r="G10" i="12"/>
  <c r="E15" i="11" s="1"/>
  <c r="E13" i="11"/>
  <c r="E9" i="11"/>
  <c r="E12" i="11"/>
  <c r="E8" i="11"/>
  <c r="E6" i="11"/>
  <c r="E10" i="11" l="1"/>
  <c r="E14" i="11"/>
  <c r="E11" i="11"/>
  <c r="O10" i="1"/>
  <c r="O9" i="1"/>
  <c r="O8" i="1"/>
  <c r="E15" i="2" l="1"/>
  <c r="G7" i="10" l="1"/>
  <c r="G6" i="10"/>
  <c r="G5" i="10"/>
  <c r="G10" i="9"/>
  <c r="G9" i="9"/>
  <c r="G8" i="9"/>
  <c r="G7" i="9"/>
  <c r="G6" i="9"/>
  <c r="G5" i="9"/>
  <c r="F6" i="6"/>
  <c r="F8" i="6" s="1"/>
  <c r="G11" i="9" l="1"/>
  <c r="G8" i="10"/>
  <c r="K13" i="7"/>
  <c r="K15" i="7" s="1"/>
  <c r="J13" i="7"/>
  <c r="G8" i="7"/>
  <c r="H8" i="7" s="1"/>
  <c r="L13" i="7" l="1"/>
  <c r="D10" i="4" l="1"/>
  <c r="G5" i="3" l="1"/>
  <c r="G6" i="3"/>
  <c r="G7" i="3"/>
  <c r="G8" i="3" l="1"/>
  <c r="E10" i="2"/>
  <c r="E11" i="2"/>
  <c r="E12" i="2"/>
  <c r="E13" i="2"/>
  <c r="E14" i="2"/>
  <c r="F8" i="2"/>
  <c r="F14" i="2" l="1"/>
  <c r="G14" i="2" s="1"/>
  <c r="H14" i="2" s="1"/>
  <c r="F10" i="2"/>
  <c r="G10" i="2" s="1"/>
  <c r="H10" i="2" s="1"/>
  <c r="F15" i="2"/>
  <c r="G15" i="2" s="1"/>
  <c r="H15" i="2" s="1"/>
  <c r="F11" i="2"/>
  <c r="G11" i="2" s="1"/>
  <c r="H11" i="2" s="1"/>
  <c r="E9" i="1" s="1"/>
  <c r="F9" i="2"/>
  <c r="G9" i="2" s="1"/>
  <c r="H9" i="2" s="1"/>
  <c r="F13" i="2"/>
  <c r="G13" i="2" s="1"/>
  <c r="H13" i="2" s="1"/>
  <c r="D9" i="4"/>
  <c r="F12" i="2"/>
  <c r="G12" i="2" s="1"/>
  <c r="H12" i="2" s="1"/>
  <c r="H9" i="1" l="1"/>
  <c r="D16" i="11" s="1"/>
  <c r="H16" i="11" s="1"/>
  <c r="G9" i="7"/>
  <c r="H9" i="7" s="1"/>
  <c r="E8" i="1"/>
  <c r="H8" i="1" s="1"/>
  <c r="G7" i="7"/>
  <c r="H7" i="7" s="1"/>
  <c r="H10" i="7" s="1"/>
  <c r="M10" i="7" s="1"/>
  <c r="M11" i="7" s="1"/>
  <c r="E7" i="1"/>
  <c r="H7" i="1" s="1"/>
  <c r="K13" i="1"/>
  <c r="K15" i="1" s="1"/>
  <c r="I16" i="11" l="1"/>
  <c r="K16" i="11" s="1"/>
  <c r="D6" i="11"/>
  <c r="H6" i="11" s="1"/>
  <c r="H10" i="1"/>
  <c r="D15" i="11"/>
  <c r="H15" i="11" s="1"/>
  <c r="D14" i="11"/>
  <c r="H14" i="11" s="1"/>
  <c r="D10" i="11"/>
  <c r="H10" i="11" s="1"/>
  <c r="D9" i="11"/>
  <c r="H9" i="11" s="1"/>
  <c r="D13" i="11"/>
  <c r="H13" i="11" s="1"/>
  <c r="D12" i="11"/>
  <c r="H12" i="11" s="1"/>
  <c r="D8" i="11"/>
  <c r="H8" i="11" s="1"/>
  <c r="D11" i="11"/>
  <c r="H11" i="11" s="1"/>
  <c r="J13" i="1"/>
  <c r="L13" i="1" s="1"/>
  <c r="J14" i="11" l="1"/>
  <c r="K14" i="11" s="1"/>
  <c r="J8" i="11"/>
  <c r="K8" i="11" s="1"/>
  <c r="J13" i="11"/>
  <c r="K13" i="11" s="1"/>
  <c r="J10" i="11"/>
  <c r="K10" i="11" s="1"/>
  <c r="J15" i="11"/>
  <c r="K15" i="11" s="1"/>
  <c r="J11" i="11"/>
  <c r="K11" i="11" s="1"/>
  <c r="J9" i="11"/>
  <c r="K9" i="11" s="1"/>
  <c r="J12" i="11"/>
  <c r="K12" i="11" s="1"/>
  <c r="I6" i="11"/>
  <c r="K6" i="11" s="1"/>
  <c r="D8" i="4"/>
  <c r="D7" i="4" s="1"/>
  <c r="D11" i="4" s="1"/>
  <c r="D12" i="4" s="1"/>
</calcChain>
</file>

<file path=xl/sharedStrings.xml><?xml version="1.0" encoding="utf-8"?>
<sst xmlns="http://schemas.openxmlformats.org/spreadsheetml/2006/main" count="356" uniqueCount="189">
  <si>
    <t>DỰ TOÁN CHI TIẾT CÁC  KHU ĐẤT QUẢN LÝ NĂM 2022</t>
  </si>
  <si>
    <t>Stt</t>
  </si>
  <si>
    <t>Tên khu đất</t>
  </si>
  <si>
    <t>ĐVT</t>
  </si>
  <si>
    <t>Khối lượng</t>
  </si>
  <si>
    <t>Số lít/lần kiểm tra</t>
  </si>
  <si>
    <t>Đơn giá</t>
  </si>
  <si>
    <t>Thành tiền</t>
  </si>
  <si>
    <t>Chi phí quản lý chung</t>
  </si>
  <si>
    <t>Tổng cộng</t>
  </si>
  <si>
    <t>(1)</t>
  </si>
  <si>
    <t>(2)</t>
  </si>
  <si>
    <t>(3)</t>
  </si>
  <si>
    <t>(4)</t>
  </si>
  <si>
    <t>(5)</t>
  </si>
  <si>
    <t>(6)</t>
  </si>
  <si>
    <t>(7)</t>
  </si>
  <si>
    <t>I</t>
  </si>
  <si>
    <t>1</t>
  </si>
  <si>
    <t>công</t>
  </si>
  <si>
    <t>lít</t>
  </si>
  <si>
    <t>2</t>
  </si>
  <si>
    <t>3</t>
  </si>
  <si>
    <t>II</t>
  </si>
  <si>
    <t>BẢNG TIỀN LƯƠNG CỦA LAO ĐỘNG KỸ THUẬT</t>
  </si>
  <si>
    <t>đồng/tháng</t>
  </si>
  <si>
    <t>ĐVT: đồng</t>
  </si>
  <si>
    <t>STT</t>
  </si>
  <si>
    <t>Loại ngạch, bậc</t>
  </si>
  <si>
    <t>Ký hiệu</t>
  </si>
  <si>
    <t>Hệ số</t>
  </si>
  <si>
    <t>Lương theo 
cấp bậc</t>
  </si>
  <si>
    <t>Các khoản đóng góp (BHYT-XH-TN, CĐP)</t>
  </si>
  <si>
    <t>Lương tháng</t>
  </si>
  <si>
    <t>Lương ngày
(26 ngày/tháng)</t>
  </si>
  <si>
    <t>Bậc 6</t>
  </si>
  <si>
    <t>KS6</t>
  </si>
  <si>
    <t>Bậc 3</t>
  </si>
  <si>
    <t>KS3</t>
  </si>
  <si>
    <t>Bậc 4</t>
  </si>
  <si>
    <t>Bậc 5</t>
  </si>
  <si>
    <t>KS4</t>
  </si>
  <si>
    <t>KS5</t>
  </si>
  <si>
    <t>Bậc 1</t>
  </si>
  <si>
    <t>Bậc 2</t>
  </si>
  <si>
    <t>(6)= ((5) x 23,5%)</t>
  </si>
  <si>
    <t>(7) =(5) + (6)</t>
  </si>
  <si>
    <t>(8)= (8/26)</t>
  </si>
  <si>
    <t xml:space="preserve">Lập phương án quản lý đất công </t>
  </si>
  <si>
    <t>KS1</t>
  </si>
  <si>
    <t>KS2</t>
  </si>
  <si>
    <t>Kiểm tra, quản lý ranh giới, hiện trạng sử dụng của từng khu đất</t>
  </si>
  <si>
    <t>Chi phí nhiên liệu</t>
  </si>
  <si>
    <t xml:space="preserve">Định mức </t>
  </si>
  <si>
    <t>Lập báo cáo định kỳ về kiểm tra, quản lý đất công.</t>
  </si>
  <si>
    <t>Nhóm 3
(01KS3 + 01KS4 + 01KS6)</t>
  </si>
  <si>
    <t xml:space="preserve">01KS3 </t>
  </si>
  <si>
    <t>Danh mục vật liệu</t>
  </si>
  <si>
    <t>Đơn vị tính</t>
  </si>
  <si>
    <t>Định mức</t>
  </si>
  <si>
    <t>Cây</t>
  </si>
  <si>
    <t>Mực in A4 Laser</t>
  </si>
  <si>
    <t>Hộp</t>
  </si>
  <si>
    <t>Bút bi</t>
  </si>
  <si>
    <t>Sổ ghi chép</t>
  </si>
  <si>
    <t>Cuốn</t>
  </si>
  <si>
    <t>Bìa 3 dây</t>
  </si>
  <si>
    <t>Cái</t>
  </si>
  <si>
    <t>Bìa nút</t>
  </si>
  <si>
    <t>Giấy A4</t>
  </si>
  <si>
    <t>Gram</t>
  </si>
  <si>
    <t>Thước dây</t>
  </si>
  <si>
    <t>cái</t>
  </si>
  <si>
    <t>Ghim bấm</t>
  </si>
  <si>
    <t>TT</t>
  </si>
  <si>
    <t>Thành phần đơn giá</t>
  </si>
  <si>
    <t>Cách tính</t>
  </si>
  <si>
    <t>Chi phí trực tiếp</t>
  </si>
  <si>
    <t>Chi phí lao động kỹ thuật</t>
  </si>
  <si>
    <t>Chi phí vật liệu</t>
  </si>
  <si>
    <t>I x 15%</t>
  </si>
  <si>
    <t>I + II</t>
  </si>
  <si>
    <t>Chi phí LĐKT</t>
  </si>
  <si>
    <t>(7)=(5*6)</t>
  </si>
  <si>
    <t xml:space="preserve">Tổng cộng </t>
  </si>
  <si>
    <t>Nội nghiệp</t>
  </si>
  <si>
    <t>01 khu đất</t>
  </si>
  <si>
    <t>CHI PHÍ LAO ĐỘNG KỸ THUẬT</t>
  </si>
  <si>
    <t>(Kèm theo Tờ trình số:          /TTr-STNMT ngày … tháng … năm 2022 của Sở Tài nguyên và Môi trường)</t>
  </si>
  <si>
    <t xml:space="preserve">PHỤ LỤC </t>
  </si>
  <si>
    <t>Phụ lục 1.3</t>
  </si>
  <si>
    <t>Đơn giá công tác quản lý quỹ đất đã được gpmb, quỹ đất nhận chuyển nhượng nhưng chưa có dự án đầu tư hoặc chưa đấu giá quyền QSDĐ; đất đã thu hồi</t>
  </si>
  <si>
    <t>Nội dung công việc</t>
  </si>
  <si>
    <t>Chi phí đi lại: Xăng  A92</t>
  </si>
  <si>
    <t>TPTV</t>
  </si>
  <si>
    <t>Huyện Châu Thành</t>
  </si>
  <si>
    <t>Huyện Càng Long</t>
  </si>
  <si>
    <t>Huyện Tiểu cần; Cầu Ngang</t>
  </si>
  <si>
    <t>Trà cú và Cầu Kè</t>
  </si>
  <si>
    <t xml:space="preserve">TXDH </t>
  </si>
  <si>
    <t xml:space="preserve"> Huyện Duyên Hải</t>
  </si>
  <si>
    <t>Chi phí phụ cấp lưu trú</t>
  </si>
  <si>
    <t xml:space="preserve">Thị xã Duyên Hải, huyện Duyên Hải, huyện Cầu Kè và các xã, ấp cù lao trong tỉnh </t>
  </si>
  <si>
    <t>Đơn vị tính: 01 khu đất</t>
  </si>
  <si>
    <t>Thành phần hao phí</t>
  </si>
  <si>
    <r>
      <t xml:space="preserve">Định mức 
</t>
    </r>
    <r>
      <rPr>
        <i/>
        <sz val="13"/>
        <color rgb="FF000000"/>
        <rFont val="Times New Roman"/>
        <family val="2"/>
      </rPr>
      <t>(Diện tích khu đất trung bình)</t>
    </r>
  </si>
  <si>
    <t>Ngoại nghiệp</t>
  </si>
  <si>
    <t>công/1khu đất</t>
  </si>
  <si>
    <t xml:space="preserve">Vật liệu: </t>
  </si>
  <si>
    <t>gram</t>
  </si>
  <si>
    <t>hộp</t>
  </si>
  <si>
    <t>Công LĐKT: Nhóm 2 
(01KS3 + 01KS4)</t>
  </si>
  <si>
    <t>lần/tháng</t>
  </si>
  <si>
    <r>
      <rPr>
        <b/>
        <sz val="13"/>
        <color rgb="FF000000"/>
        <rFont val="Times New Roman"/>
        <family val="2"/>
      </rPr>
      <t>Chi phí đi lại:</t>
    </r>
    <r>
      <rPr>
        <sz val="13"/>
        <color rgb="FF000000"/>
        <rFont val="Times New Roman"/>
        <family val="2"/>
      </rPr>
      <t xml:space="preserve"> Xăng  A92, cụ thể:</t>
    </r>
  </si>
  <si>
    <t>ngày/người</t>
  </si>
  <si>
    <t>Lập báo cáo về kiểm tra, quản lý đất công.</t>
  </si>
  <si>
    <r>
      <rPr>
        <b/>
        <sz val="13"/>
        <color rgb="FF000000"/>
        <rFont val="Times New Roman"/>
        <family val="2"/>
      </rPr>
      <t>Công LĐKT:</t>
    </r>
    <r>
      <rPr>
        <sz val="13"/>
        <color rgb="FF000000"/>
        <rFont val="Times New Roman"/>
        <family val="2"/>
      </rPr>
      <t xml:space="preserve"> 01KS3 </t>
    </r>
  </si>
  <si>
    <t>cây</t>
  </si>
  <si>
    <r>
      <rPr>
        <b/>
        <sz val="13"/>
        <color theme="1"/>
        <rFont val="Times New Roman"/>
        <family val="1"/>
      </rPr>
      <t xml:space="preserve">Công LĐKT: </t>
    </r>
    <r>
      <rPr>
        <sz val="13"/>
        <color theme="1"/>
        <rFont val="Times New Roman"/>
        <family val="2"/>
      </rPr>
      <t>Nhóm 2
(01KS4 + 01KS6)</t>
    </r>
  </si>
  <si>
    <t>cuốn</t>
  </si>
  <si>
    <r>
      <t xml:space="preserve">CHI PHÍ VẬT LIỆU
</t>
    </r>
    <r>
      <rPr>
        <i/>
        <sz val="14"/>
        <color theme="1"/>
        <rFont val="Times New Roman"/>
        <family val="1"/>
      </rPr>
      <t>(Cho công tác lập Phương án)</t>
    </r>
  </si>
  <si>
    <r>
      <t xml:space="preserve">CHI PHÍ VẬT LIỆU
</t>
    </r>
    <r>
      <rPr>
        <i/>
        <sz val="14"/>
        <color theme="1"/>
        <rFont val="Times New Roman"/>
        <family val="1"/>
      </rPr>
      <t>(Cho công tác lập báo cáo)</t>
    </r>
  </si>
  <si>
    <r>
      <t xml:space="preserve">CHI PHÍ VẬT LIỆU
</t>
    </r>
    <r>
      <rPr>
        <i/>
        <sz val="14"/>
        <color theme="1"/>
        <rFont val="Times New Roman"/>
        <family val="1"/>
      </rPr>
      <t>(Cho công tác lập kiểm tra đất)</t>
    </r>
  </si>
  <si>
    <t>Phụ lục 1.2.1</t>
  </si>
  <si>
    <t>Phụ lục 1.2.2</t>
  </si>
  <si>
    <t>Phụ lục 1.2.3</t>
  </si>
  <si>
    <t>Bậc 7</t>
  </si>
  <si>
    <t>KS7</t>
  </si>
  <si>
    <t>CHI PHÍ CÔNG TÁC PHÍ</t>
  </si>
  <si>
    <t>Tại các huyện và tại các xã còn lại</t>
  </si>
  <si>
    <t>Nhóm 2
(01KS3 + 01KS5)</t>
  </si>
  <si>
    <t>ngoại nghiệp</t>
  </si>
  <si>
    <t xml:space="preserve">Lập báo cáo về kiểm tra, quản lý đất công </t>
  </si>
  <si>
    <t>(8)=(5)*(6)*(7)</t>
  </si>
  <si>
    <r>
      <t xml:space="preserve">Định mức 
</t>
    </r>
    <r>
      <rPr>
        <i/>
        <sz val="13"/>
        <rFont val="Times New Roman"/>
        <family val="2"/>
      </rPr>
      <t>(Công nhóm/khu đất trung bình)</t>
    </r>
  </si>
  <si>
    <t>Lập phương án đấu giá quyền sử dụng đất, trình cơ quan có thẩm quyền phê duyệt</t>
  </si>
  <si>
    <t>CHI PHÍ VẬT LIỆU</t>
  </si>
  <si>
    <t>ngày/02người</t>
  </si>
  <si>
    <t>Nội nghiệp 15%</t>
  </si>
  <si>
    <t>Ngoại nghiệp 20%</t>
  </si>
  <si>
    <t xml:space="preserve">Chi phí quản lý chung </t>
  </si>
  <si>
    <r>
      <t xml:space="preserve">Chi phí đi lại </t>
    </r>
    <r>
      <rPr>
        <i/>
        <sz val="12"/>
        <rFont val="Times New Roman"/>
        <family val="1"/>
      </rPr>
      <t>(Nhiên liệu)</t>
    </r>
  </si>
  <si>
    <t>Đơn giá (đồng)</t>
  </si>
  <si>
    <t>Thành tiền (đồng)</t>
  </si>
  <si>
    <t xml:space="preserve">Đơn giá
(đồng) </t>
  </si>
  <si>
    <t>Áp dụng mức lương cơ sở:</t>
  </si>
  <si>
    <t>(5)=((4)*1.800.000)</t>
  </si>
  <si>
    <t>Chi phí 
trực tiếp</t>
  </si>
  <si>
    <t xml:space="preserve">chi phí phụ 
cấp lưu trú </t>
  </si>
  <si>
    <r>
      <t xml:space="preserve">Đơn giá
</t>
    </r>
    <r>
      <rPr>
        <sz val="13"/>
        <rFont val="Times New Roman"/>
        <family val="1"/>
      </rPr>
      <t xml:space="preserve">(Chưa thuế VAT) </t>
    </r>
  </si>
  <si>
    <r>
      <t xml:space="preserve">Thành tiền </t>
    </r>
    <r>
      <rPr>
        <sz val="13"/>
        <rFont val="Times New Roman"/>
        <family val="1"/>
      </rPr>
      <t>(đồng)</t>
    </r>
  </si>
  <si>
    <t>Ghi chú:</t>
  </si>
  <si>
    <t>1. Đơn giá chỉ tính cho 01 khu đất, khi triển khai thực hiện nếu có nhiều khu đất thì mỗi khu đất sẽ áp dụng tương tự cho từng khu đất được giao quản lý.</t>
  </si>
  <si>
    <t xml:space="preserve">2. Tại công tác kiểm tra, quản lý ranh giới, hiện trạng sử dụng của từng khu đất đơn giá chỉ tính trung bình cho 01lần/tháng kiểm tra, quản lý đất cho 01 khu đất. Khi tính đơn giá cho khu đất thì căn cứ vào diện tích khu đất được giao quản lý tiến hành kiểm tra định kỳ được tính cụ thể như sau: </t>
  </si>
  <si>
    <r>
      <t xml:space="preserve">ĐƠN GIÁ QUẢN LÝ ĐẤT CÔNG TRÊN ĐỊA BÀN TỈNH TRÀ VINH 
</t>
    </r>
    <r>
      <rPr>
        <i/>
        <sz val="13"/>
        <color theme="1"/>
        <rFont val="Times New Roman"/>
        <family val="1"/>
      </rPr>
      <t>(Ban hành kèm theo Quyết định số …/2023/QĐ-UBND 
ngày …tháng … năm 2023 của Ủy ban nhân dân tỉnh Trà Vinh)</t>
    </r>
    <r>
      <rPr>
        <b/>
        <sz val="13"/>
        <color theme="1"/>
        <rFont val="Times New Roman"/>
        <family val="1"/>
      </rPr>
      <t xml:space="preserve">
</t>
    </r>
  </si>
  <si>
    <t>Tại thành phố Trà Vinh</t>
  </si>
  <si>
    <t>Tại huyện Châu Thành</t>
  </si>
  <si>
    <t>Tại huyện Càng Long</t>
  </si>
  <si>
    <t>Tại huyện Tiểu Cần và huyện Cầu Ngang</t>
  </si>
  <si>
    <t>Tại huyện Trà Cú</t>
  </si>
  <si>
    <t>Tại huyện Cầu Kè</t>
  </si>
  <si>
    <t>Tại thị xã Duyên Hải</t>
  </si>
  <si>
    <t>Tại huyện Duyên Hải</t>
  </si>
  <si>
    <r>
      <t>+ Đối với khu đất có diện tích ≤10.000m</t>
    </r>
    <r>
      <rPr>
        <vertAlign val="superscript"/>
        <sz val="13"/>
        <rFont val="Times New Roman"/>
        <family val="1"/>
      </rPr>
      <t>2</t>
    </r>
    <r>
      <rPr>
        <sz val="13"/>
        <rFont val="Times New Roman"/>
        <family val="1"/>
      </rPr>
      <t xml:space="preserve"> kiểm tra 02 lần/tháng.</t>
    </r>
  </si>
  <si>
    <r>
      <t>+ Đối với khu đất có diện tích từ 10.000m</t>
    </r>
    <r>
      <rPr>
        <vertAlign val="superscript"/>
        <sz val="13"/>
        <rFont val="Times New Roman"/>
        <family val="1"/>
      </rPr>
      <t>2</t>
    </r>
    <r>
      <rPr>
        <sz val="13"/>
        <rFont val="Times New Roman"/>
        <family val="1"/>
      </rPr>
      <t xml:space="preserve"> - 25.000m</t>
    </r>
    <r>
      <rPr>
        <vertAlign val="superscript"/>
        <sz val="13"/>
        <rFont val="Times New Roman"/>
        <family val="1"/>
      </rPr>
      <t>2</t>
    </r>
    <r>
      <rPr>
        <sz val="13"/>
        <rFont val="Times New Roman"/>
        <family val="1"/>
      </rPr>
      <t xml:space="preserve"> kiểm tra 03 lần/tháng.</t>
    </r>
  </si>
  <si>
    <r>
      <t>+ Đối với khu đất có diện tích &gt; 25.000m</t>
    </r>
    <r>
      <rPr>
        <vertAlign val="superscript"/>
        <sz val="13"/>
        <rFont val="Times New Roman"/>
        <family val="1"/>
      </rPr>
      <t>2</t>
    </r>
    <r>
      <rPr>
        <sz val="13"/>
        <rFont val="Times New Roman"/>
        <family val="1"/>
      </rPr>
      <t xml:space="preserve"> kiểm tra từ 04 lần/tháng</t>
    </r>
  </si>
  <si>
    <t>ĐVT: 01 khu đất</t>
  </si>
  <si>
    <t>- Hệ số lương theo Nghị định số 204/2004/NĐ-CP ngày 14/12/2004.</t>
  </si>
  <si>
    <t>- Các khoản đóng góp BHXH, BHYT, BHTN (21,5%) căn cứ công văn số 260/BHXH-QLT ngày 25/5/2017.</t>
  </si>
  <si>
    <t>- Công đoàn phí (2%) tính theo Nghị định 191/2013/NĐ-CP ngày 21/11/2013.</t>
  </si>
  <si>
    <t>- Mức lương cơ sở áp dụng Nghị định số 24/2023/NĐ-CP ngày 14/5/2023.</t>
  </si>
  <si>
    <t>đồng</t>
  </si>
  <si>
    <r>
      <t xml:space="preserve">Đơn giá 
công nhóm
</t>
    </r>
    <r>
      <rPr>
        <i/>
        <sz val="13"/>
        <rFont val="Times New Roman"/>
        <family val="1"/>
      </rPr>
      <t>(đồng/công nhóm)</t>
    </r>
  </si>
  <si>
    <t xml:space="preserve">            Chi phí vật liệu được tính trên cơ sở giá vật liệu (chưa bao gồm thuế giá trị gia tăng) theo bảng báo giá tại thời điểm tháng 5/2023 của các đơn vị trên địa bàn tỉnh Trà Vinh. </t>
  </si>
  <si>
    <r>
      <rPr>
        <b/>
        <u/>
        <sz val="13"/>
        <color theme="1"/>
        <rFont val="Times New Roman"/>
        <family val="1"/>
      </rPr>
      <t>Ghi chú</t>
    </r>
    <r>
      <rPr>
        <b/>
        <sz val="13"/>
        <color theme="1"/>
        <rFont val="Times New Roman"/>
        <family val="1"/>
      </rPr>
      <t xml:space="preserve">: </t>
    </r>
  </si>
  <si>
    <r>
      <rPr>
        <b/>
        <u/>
        <sz val="14"/>
        <rFont val="Times New Roman"/>
        <family val="1"/>
      </rPr>
      <t>Ghi chú</t>
    </r>
    <r>
      <rPr>
        <b/>
        <sz val="14"/>
        <rFont val="Times New Roman"/>
        <family val="1"/>
      </rPr>
      <t>:</t>
    </r>
    <r>
      <rPr>
        <sz val="14"/>
        <rFont val="Times New Roman"/>
        <family val="1"/>
      </rPr>
      <t xml:space="preserve"> Đơn giá nhiên liệu theo báo giá ngày 25/5/2023 của Petrolimex.</t>
    </r>
  </si>
  <si>
    <t>- Tại thành phố Trà Vinh</t>
  </si>
  <si>
    <t>- Tại huyện Châu Thành</t>
  </si>
  <si>
    <t>- Tại huyện Càng Long</t>
  </si>
  <si>
    <t>- Tại huyện Tiểu Cần và huyện Cầu Ngang</t>
  </si>
  <si>
    <t>- Tại huyện Trà Cú</t>
  </si>
  <si>
    <t>- Tại huyện Cầu Kè</t>
  </si>
  <si>
    <t>- Tại thị xã Duyên Hải</t>
  </si>
  <si>
    <t>- Tại huyện Duyên Hải</t>
  </si>
  <si>
    <r>
      <t xml:space="preserve">Chi phí 
LĐKT
</t>
    </r>
    <r>
      <rPr>
        <sz val="13"/>
        <rFont val="Times New Roman"/>
        <family val="1"/>
      </rPr>
      <t>(đồng)</t>
    </r>
  </si>
  <si>
    <t>Bảng 2</t>
  </si>
  <si>
    <t>Bảng 1</t>
  </si>
  <si>
    <t>Bảng 3</t>
  </si>
  <si>
    <t>Bảng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</si>
</sst>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39" x14ac:knownFonts="1">
    <font>
      <sz val="12"/>
      <color theme="1"/>
      <name val="Times New Roman"/>
      <family val="2"/>
    </font>
    <font>
      <sz val="12"/>
      <color theme="1"/>
      <name val="Times New Roman"/>
      <family val="2"/>
    </font>
    <font>
      <sz val="12"/>
      <name val="Times New Roman"/>
      <family val="1"/>
    </font>
    <font>
      <b/>
      <sz val="13"/>
      <name val="Times New Roman"/>
      <family val="1"/>
    </font>
    <font>
      <b/>
      <sz val="12"/>
      <name val="Times New Roman"/>
      <family val="1"/>
    </font>
    <font>
      <i/>
      <sz val="12"/>
      <name val="Times New Roman"/>
      <family val="1"/>
    </font>
    <font>
      <sz val="13"/>
      <name val="Times New Roman"/>
      <family val="1"/>
    </font>
    <font>
      <i/>
      <sz val="13"/>
      <name val="Times New Roman"/>
      <family val="1"/>
    </font>
    <font>
      <sz val="14"/>
      <color theme="1"/>
      <name val="Times New Roman"/>
      <family val="1"/>
    </font>
    <font>
      <sz val="14"/>
      <color rgb="FFFF0000"/>
      <name val="Times New Roman"/>
      <family val="1"/>
    </font>
    <font>
      <b/>
      <sz val="13"/>
      <color theme="1"/>
      <name val="Times New Roman"/>
      <family val="1"/>
    </font>
    <font>
      <sz val="13"/>
      <color theme="1"/>
      <name val="Times New Roman"/>
      <family val="1"/>
    </font>
    <font>
      <b/>
      <sz val="12"/>
      <color theme="1"/>
      <name val="Times New Roman"/>
      <family val="1"/>
    </font>
    <font>
      <b/>
      <sz val="14"/>
      <color theme="1"/>
      <name val="Times New Roman"/>
      <family val="1"/>
    </font>
    <font>
      <i/>
      <sz val="10"/>
      <name val="Times New Roman"/>
      <family val="1"/>
    </font>
    <font>
      <i/>
      <sz val="12"/>
      <color theme="1"/>
      <name val="Times New Roman"/>
      <family val="1"/>
    </font>
    <font>
      <sz val="13"/>
      <color rgb="FF000000"/>
      <name val="Times New Roman"/>
      <family val="1"/>
    </font>
    <font>
      <b/>
      <sz val="13"/>
      <color rgb="FF000000"/>
      <name val="Times New Roman"/>
      <family val="1"/>
    </font>
    <font>
      <sz val="13"/>
      <color theme="1"/>
      <name val="Times New Roman"/>
      <family val="2"/>
    </font>
    <font>
      <b/>
      <i/>
      <sz val="13"/>
      <color rgb="FF000000"/>
      <name val="Times New Roman"/>
      <family val="2"/>
    </font>
    <font>
      <b/>
      <sz val="13"/>
      <color rgb="FF000000"/>
      <name val="Times New Roman"/>
      <family val="2"/>
    </font>
    <font>
      <i/>
      <sz val="13"/>
      <color rgb="FF000000"/>
      <name val="Times New Roman"/>
      <family val="2"/>
    </font>
    <font>
      <sz val="13"/>
      <color rgb="FF000000"/>
      <name val="Times New Roman"/>
      <family val="2"/>
    </font>
    <font>
      <sz val="13"/>
      <color rgb="FFFF0000"/>
      <name val="Times New Roman"/>
      <family val="2"/>
    </font>
    <font>
      <b/>
      <sz val="13"/>
      <color theme="1"/>
      <name val="Times New Roman"/>
      <family val="2"/>
    </font>
    <font>
      <i/>
      <sz val="14"/>
      <color theme="1"/>
      <name val="Times New Roman"/>
      <family val="1"/>
    </font>
    <font>
      <i/>
      <sz val="13"/>
      <color theme="1"/>
      <name val="Times New Roman"/>
      <family val="1"/>
    </font>
    <font>
      <sz val="13"/>
      <name val="Times New Roman"/>
      <family val="2"/>
    </font>
    <font>
      <b/>
      <sz val="13"/>
      <name val="Times New Roman"/>
      <family val="2"/>
    </font>
    <font>
      <i/>
      <sz val="13"/>
      <name val="Times New Roman"/>
      <family val="2"/>
    </font>
    <font>
      <sz val="12"/>
      <name val="Times New Roman"/>
      <family val="2"/>
    </font>
    <font>
      <sz val="12"/>
      <color theme="1"/>
      <name val="Times New Roman"/>
      <family val="1"/>
    </font>
    <font>
      <b/>
      <u/>
      <sz val="13"/>
      <color theme="1"/>
      <name val="Times New Roman"/>
      <family val="1"/>
    </font>
    <font>
      <vertAlign val="superscript"/>
      <sz val="13"/>
      <name val="Times New Roman"/>
      <family val="1"/>
    </font>
    <font>
      <b/>
      <i/>
      <sz val="12"/>
      <name val="Times New Roman"/>
      <family val="1"/>
    </font>
    <font>
      <b/>
      <u/>
      <sz val="13"/>
      <name val="Times New Roman"/>
      <family val="1"/>
    </font>
    <font>
      <sz val="14"/>
      <name val="Times New Roman"/>
      <family val="1"/>
    </font>
    <font>
      <b/>
      <sz val="14"/>
      <name val="Times New Roman"/>
      <family val="1"/>
    </font>
    <font>
      <b/>
      <u/>
      <sz val="14"/>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auto="1"/>
      </left>
      <right/>
      <top/>
      <bottom/>
      <diagonal/>
    </border>
  </borders>
  <cellStyleXfs count="2">
    <xf numFmtId="0" fontId="0" fillId="0" borderId="0"/>
    <xf numFmtId="43" fontId="1" fillId="0" borderId="0" applyFont="0" applyFill="0" applyBorder="0" applyAlignment="0" applyProtection="0"/>
  </cellStyleXfs>
  <cellXfs count="302">
    <xf numFmtId="0" fontId="0" fillId="0" borderId="0" xfId="0"/>
    <xf numFmtId="49" fontId="2" fillId="2" borderId="0" xfId="0" applyNumberFormat="1" applyFont="1" applyFill="1" applyAlignment="1">
      <alignment vertical="top"/>
    </xf>
    <xf numFmtId="0" fontId="2" fillId="2" borderId="0" xfId="0" applyFont="1" applyFill="1" applyAlignment="1">
      <alignment vertical="top"/>
    </xf>
    <xf numFmtId="164" fontId="2" fillId="2" borderId="0" xfId="0" applyNumberFormat="1" applyFont="1" applyFill="1" applyAlignment="1">
      <alignment vertical="top"/>
    </xf>
    <xf numFmtId="164" fontId="2" fillId="2" borderId="0" xfId="0" applyNumberFormat="1" applyFont="1" applyFill="1" applyAlignment="1">
      <alignment horizontal="right" vertical="top"/>
    </xf>
    <xf numFmtId="0" fontId="2" fillId="2" borderId="0" xfId="0" applyFont="1" applyFill="1" applyAlignment="1">
      <alignment horizontal="center" vertical="top"/>
    </xf>
    <xf numFmtId="0" fontId="2" fillId="2" borderId="0" xfId="0" applyFont="1" applyFill="1"/>
    <xf numFmtId="0" fontId="5" fillId="2" borderId="0" xfId="0" applyFont="1" applyFill="1" applyBorder="1" applyAlignment="1">
      <alignment horizontal="center" vertical="top"/>
    </xf>
    <xf numFmtId="164" fontId="5" fillId="2" borderId="0" xfId="0" applyNumberFormat="1" applyFont="1" applyFill="1" applyBorder="1" applyAlignment="1">
      <alignment horizontal="center" vertical="top"/>
    </xf>
    <xf numFmtId="49" fontId="2" fillId="2" borderId="0" xfId="0" applyNumberFormat="1" applyFont="1" applyFill="1"/>
    <xf numFmtId="3" fontId="2" fillId="2" borderId="0" xfId="0" applyNumberFormat="1" applyFont="1" applyFill="1"/>
    <xf numFmtId="164" fontId="2" fillId="2" borderId="0" xfId="0" applyNumberFormat="1" applyFont="1" applyFill="1"/>
    <xf numFmtId="164" fontId="2" fillId="2" borderId="6" xfId="0" applyNumberFormat="1" applyFont="1" applyFill="1" applyBorder="1" applyAlignment="1">
      <alignment horizontal="center" vertical="center" wrapText="1"/>
    </xf>
    <xf numFmtId="164" fontId="2" fillId="2" borderId="0" xfId="0" applyNumberFormat="1" applyFont="1" applyFill="1" applyAlignment="1">
      <alignment vertical="center"/>
    </xf>
    <xf numFmtId="0" fontId="2" fillId="2" borderId="0" xfId="0" applyFont="1" applyFill="1" applyAlignment="1">
      <alignment vertical="center"/>
    </xf>
    <xf numFmtId="164"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top" wrapText="1"/>
    </xf>
    <xf numFmtId="164" fontId="2" fillId="2" borderId="4" xfId="0" applyNumberFormat="1" applyFont="1" applyFill="1" applyBorder="1" applyAlignment="1">
      <alignment horizontal="right" vertical="center" wrapText="1"/>
    </xf>
    <xf numFmtId="49" fontId="2" fillId="2" borderId="4" xfId="0" applyNumberFormat="1" applyFont="1" applyFill="1" applyBorder="1" applyAlignment="1">
      <alignment vertical="top"/>
    </xf>
    <xf numFmtId="0" fontId="4" fillId="2" borderId="4" xfId="0" applyFont="1" applyFill="1" applyBorder="1" applyAlignment="1">
      <alignment horizontal="center" vertical="top"/>
    </xf>
    <xf numFmtId="164" fontId="4" fillId="2" borderId="4" xfId="0" applyNumberFormat="1" applyFont="1" applyFill="1" applyBorder="1" applyAlignment="1">
      <alignment vertical="top"/>
    </xf>
    <xf numFmtId="3" fontId="4" fillId="2" borderId="4" xfId="0" applyNumberFormat="1" applyFont="1" applyFill="1" applyBorder="1" applyAlignment="1">
      <alignment vertical="top"/>
    </xf>
    <xf numFmtId="0" fontId="2" fillId="2" borderId="2" xfId="0" applyFont="1" applyFill="1" applyBorder="1" applyAlignment="1">
      <alignment horizontal="center"/>
    </xf>
    <xf numFmtId="0" fontId="2" fillId="2" borderId="0" xfId="0" applyFont="1" applyFill="1" applyBorder="1" applyAlignment="1">
      <alignment horizontal="center"/>
    </xf>
    <xf numFmtId="164" fontId="2" fillId="2" borderId="0" xfId="0" applyNumberFormat="1" applyFont="1" applyFill="1" applyBorder="1" applyAlignment="1">
      <alignment horizontal="center"/>
    </xf>
    <xf numFmtId="3" fontId="2" fillId="2" borderId="0" xfId="0" applyNumberFormat="1" applyFont="1" applyFill="1" applyAlignment="1">
      <alignment vertical="top"/>
    </xf>
    <xf numFmtId="0" fontId="2" fillId="2" borderId="0" xfId="0" applyFont="1" applyFill="1" applyAlignment="1">
      <alignment horizontal="center"/>
    </xf>
    <xf numFmtId="164" fontId="2" fillId="2" borderId="0" xfId="0" applyNumberFormat="1" applyFont="1" applyFill="1" applyAlignment="1">
      <alignment horizontal="center"/>
    </xf>
    <xf numFmtId="164" fontId="2" fillId="2" borderId="0" xfId="0" applyNumberFormat="1" applyFont="1" applyFill="1" applyAlignment="1">
      <alignment horizontal="center" vertical="top"/>
    </xf>
    <xf numFmtId="3" fontId="4" fillId="2" borderId="0" xfId="0" applyNumberFormat="1" applyFont="1" applyFill="1" applyBorder="1" applyAlignment="1">
      <alignment vertical="top"/>
    </xf>
    <xf numFmtId="3" fontId="2" fillId="2" borderId="0" xfId="0" applyNumberFormat="1" applyFont="1" applyFill="1" applyAlignment="1">
      <alignment horizontal="center" vertical="top"/>
    </xf>
    <xf numFmtId="0" fontId="6" fillId="0" borderId="0" xfId="0" applyFont="1" applyAlignment="1">
      <alignment vertical="center" wrapText="1"/>
    </xf>
    <xf numFmtId="0" fontId="3" fillId="0" borderId="0" xfId="0" applyFont="1" applyAlignment="1">
      <alignment horizontal="right" vertical="center" wrapText="1"/>
    </xf>
    <xf numFmtId="165" fontId="6" fillId="0" borderId="0" xfId="1" applyNumberFormat="1" applyFont="1" applyAlignment="1">
      <alignment horizontal="right" vertical="center" wrapText="1"/>
    </xf>
    <xf numFmtId="0" fontId="3"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165" fontId="6" fillId="0" borderId="4" xfId="1" applyNumberFormat="1" applyFont="1" applyBorder="1" applyAlignment="1">
      <alignment vertical="center" wrapText="1"/>
    </xf>
    <xf numFmtId="2" fontId="6" fillId="0" borderId="4" xfId="0" applyNumberFormat="1" applyFont="1" applyBorder="1" applyAlignment="1">
      <alignment vertical="center" wrapText="1"/>
    </xf>
    <xf numFmtId="3" fontId="2" fillId="2" borderId="4" xfId="0" applyNumberFormat="1" applyFont="1" applyFill="1" applyBorder="1" applyAlignment="1">
      <alignment horizontal="right" vertical="center" wrapText="1"/>
    </xf>
    <xf numFmtId="3" fontId="2" fillId="2" borderId="0" xfId="0" applyNumberFormat="1" applyFont="1" applyFill="1" applyAlignment="1">
      <alignment horizontal="right" vertical="top"/>
    </xf>
    <xf numFmtId="3" fontId="5" fillId="2" borderId="0" xfId="0" applyNumberFormat="1" applyFont="1" applyFill="1" applyBorder="1" applyAlignment="1">
      <alignment horizontal="center" vertical="top"/>
    </xf>
    <xf numFmtId="3" fontId="2" fillId="2" borderId="6" xfId="0" applyNumberFormat="1" applyFont="1" applyFill="1" applyBorder="1" applyAlignment="1">
      <alignment horizontal="right" vertical="center" wrapText="1"/>
    </xf>
    <xf numFmtId="3" fontId="2" fillId="0" borderId="4" xfId="0" applyNumberFormat="1" applyFont="1" applyBorder="1" applyAlignment="1">
      <alignment horizontal="right" vertical="center" wrapText="1"/>
    </xf>
    <xf numFmtId="0" fontId="10"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4" xfId="0" applyFont="1" applyFill="1" applyBorder="1" applyAlignment="1">
      <alignment vertical="center" wrapText="1"/>
    </xf>
    <xf numFmtId="0" fontId="0" fillId="0" borderId="4" xfId="0" applyBorder="1"/>
    <xf numFmtId="0" fontId="12" fillId="0" borderId="4" xfId="0" applyFont="1" applyBorder="1" applyAlignment="1">
      <alignment horizontal="center"/>
    </xf>
    <xf numFmtId="3" fontId="0" fillId="0" borderId="0" xfId="0" applyNumberFormat="1"/>
    <xf numFmtId="3" fontId="10" fillId="3" borderId="4" xfId="0" applyNumberFormat="1" applyFont="1" applyFill="1" applyBorder="1" applyAlignment="1">
      <alignment horizontal="center" vertical="center" wrapText="1"/>
    </xf>
    <xf numFmtId="3" fontId="0" fillId="0" borderId="4" xfId="0" applyNumberFormat="1" applyBorder="1"/>
    <xf numFmtId="3" fontId="12" fillId="0" borderId="4" xfId="0" applyNumberFormat="1" applyFont="1" applyBorder="1"/>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8" fillId="0" borderId="4" xfId="0" applyFont="1" applyBorder="1" applyAlignment="1">
      <alignment horizontal="center" vertical="center" wrapText="1"/>
    </xf>
    <xf numFmtId="164" fontId="2" fillId="2" borderId="6" xfId="0" applyNumberFormat="1" applyFont="1" applyFill="1" applyBorder="1" applyAlignment="1">
      <alignment horizontal="right" vertical="center" wrapText="1"/>
    </xf>
    <xf numFmtId="3" fontId="2" fillId="0" borderId="7" xfId="0" applyNumberFormat="1" applyFont="1" applyBorder="1" applyAlignment="1">
      <alignment vertical="center" wrapText="1"/>
    </xf>
    <xf numFmtId="49" fontId="2" fillId="2" borderId="4"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0" fontId="9" fillId="0" borderId="4" xfId="0" applyFont="1" applyBorder="1" applyAlignment="1">
      <alignment horizontal="center" vertical="center" wrapText="1"/>
    </xf>
    <xf numFmtId="3" fontId="2" fillId="2" borderId="4" xfId="0" applyNumberFormat="1" applyFont="1" applyFill="1" applyBorder="1" applyAlignment="1">
      <alignment horizontal="right" vertical="top" wrapText="1"/>
    </xf>
    <xf numFmtId="49" fontId="2" fillId="2" borderId="4" xfId="0" applyNumberFormat="1" applyFont="1" applyFill="1" applyBorder="1" applyAlignment="1">
      <alignment horizontal="center" vertical="top" wrapText="1"/>
    </xf>
    <xf numFmtId="0" fontId="2" fillId="2" borderId="4" xfId="0" applyFont="1" applyFill="1" applyBorder="1" applyAlignment="1">
      <alignment horizontal="left" vertical="top" wrapText="1"/>
    </xf>
    <xf numFmtId="4" fontId="2" fillId="2" borderId="4" xfId="0" applyNumberFormat="1" applyFont="1" applyFill="1" applyBorder="1" applyAlignment="1">
      <alignment horizontal="right" vertical="top" wrapText="1"/>
    </xf>
    <xf numFmtId="164" fontId="2" fillId="2" borderId="4" xfId="0" applyNumberFormat="1" applyFont="1" applyFill="1" applyBorder="1" applyAlignment="1">
      <alignment vertical="top"/>
    </xf>
    <xf numFmtId="3" fontId="2" fillId="2" borderId="4" xfId="0" applyNumberFormat="1" applyFont="1" applyFill="1" applyBorder="1" applyAlignment="1">
      <alignment vertical="top"/>
    </xf>
    <xf numFmtId="3" fontId="2" fillId="2" borderId="4" xfId="0" applyNumberFormat="1" applyFont="1" applyFill="1" applyBorder="1" applyAlignment="1">
      <alignment vertical="top" wrapText="1"/>
    </xf>
    <xf numFmtId="49" fontId="14" fillId="2" borderId="3"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14" fillId="0" borderId="3"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49" fontId="14" fillId="0" borderId="4" xfId="0" applyNumberFormat="1" applyFont="1" applyBorder="1" applyAlignment="1">
      <alignment horizontal="center" vertical="center" wrapText="1"/>
    </xf>
    <xf numFmtId="0" fontId="13" fillId="0" borderId="0" xfId="0" applyFont="1" applyAlignment="1">
      <alignment vertical="center"/>
    </xf>
    <xf numFmtId="0" fontId="0" fillId="0" borderId="0" xfId="0" applyAlignment="1">
      <alignment horizontal="right"/>
    </xf>
    <xf numFmtId="0" fontId="4" fillId="2" borderId="0" xfId="0" applyFont="1" applyFill="1" applyAlignment="1">
      <alignment horizontal="right" vertical="top"/>
    </xf>
    <xf numFmtId="0" fontId="13" fillId="0" borderId="8" xfId="0" applyFont="1" applyBorder="1" applyAlignment="1">
      <alignment horizontal="center"/>
    </xf>
    <xf numFmtId="0" fontId="0" fillId="0" borderId="0" xfId="0" applyBorder="1"/>
    <xf numFmtId="3" fontId="12" fillId="0" borderId="0" xfId="0" applyNumberFormat="1" applyFont="1" applyBorder="1"/>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0" fillId="0" borderId="12" xfId="0" applyBorder="1"/>
    <xf numFmtId="0" fontId="16" fillId="3" borderId="4" xfId="0" applyFont="1" applyFill="1" applyBorder="1" applyAlignment="1">
      <alignment horizontal="center" vertical="center" wrapText="1"/>
    </xf>
    <xf numFmtId="0" fontId="18" fillId="0" borderId="0" xfId="0" applyFont="1"/>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23" fillId="0" borderId="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9" xfId="0" applyFont="1" applyBorder="1" applyAlignment="1">
      <alignment horizontal="justify" vertical="center" wrapText="1"/>
    </xf>
    <xf numFmtId="0" fontId="18" fillId="0" borderId="9" xfId="0" applyFont="1" applyBorder="1" applyAlignment="1">
      <alignment horizontal="left" vertical="center" wrapText="1"/>
    </xf>
    <xf numFmtId="0" fontId="23" fillId="0" borderId="9" xfId="0" applyFont="1" applyBorder="1" applyAlignment="1">
      <alignment horizontal="center" vertical="center" wrapText="1"/>
    </xf>
    <xf numFmtId="0" fontId="22" fillId="0" borderId="9" xfId="0" applyFont="1" applyBorder="1" applyAlignment="1">
      <alignment horizontal="left"/>
    </xf>
    <xf numFmtId="0" fontId="22" fillId="0" borderId="9" xfId="0" applyFont="1" applyBorder="1" applyAlignment="1">
      <alignment horizontal="center"/>
    </xf>
    <xf numFmtId="0" fontId="18" fillId="0" borderId="3" xfId="0" applyFont="1" applyBorder="1" applyAlignment="1">
      <alignment horizontal="center" vertical="center" wrapText="1"/>
    </xf>
    <xf numFmtId="0" fontId="18" fillId="0" borderId="3" xfId="0" applyFont="1" applyBorder="1" applyAlignment="1">
      <alignment horizontal="justify" vertical="center" wrapText="1"/>
    </xf>
    <xf numFmtId="0" fontId="18" fillId="0" borderId="3" xfId="0" applyFont="1" applyBorder="1" applyAlignment="1">
      <alignment horizontal="left" vertical="center" wrapText="1"/>
    </xf>
    <xf numFmtId="0" fontId="22" fillId="0" borderId="3" xfId="0" applyFont="1" applyBorder="1" applyAlignment="1">
      <alignment horizontal="center"/>
    </xf>
    <xf numFmtId="0" fontId="23" fillId="0" borderId="3" xfId="0" applyFont="1" applyBorder="1" applyAlignment="1">
      <alignment horizontal="center" vertical="center" wrapText="1"/>
    </xf>
    <xf numFmtId="0" fontId="23" fillId="0" borderId="4" xfId="0" applyFont="1" applyBorder="1" applyAlignment="1">
      <alignment horizontal="justify" vertical="center" wrapText="1"/>
    </xf>
    <xf numFmtId="0" fontId="22" fillId="0" borderId="4" xfId="0" applyFont="1" applyBorder="1" applyAlignment="1">
      <alignment horizontal="left" vertical="center" wrapText="1"/>
    </xf>
    <xf numFmtId="0" fontId="23" fillId="0" borderId="1" xfId="0" applyFont="1" applyBorder="1" applyAlignment="1">
      <alignment horizontal="justify" vertical="center" wrapText="1"/>
    </xf>
    <xf numFmtId="0" fontId="10" fillId="0" borderId="1" xfId="0" applyFont="1" applyBorder="1" applyAlignment="1">
      <alignment horizontal="left" vertical="center" wrapText="1"/>
    </xf>
    <xf numFmtId="0" fontId="22" fillId="0" borderId="9" xfId="0" applyFont="1" applyBorder="1" applyAlignment="1">
      <alignment horizontal="center" vertical="center" wrapText="1"/>
    </xf>
    <xf numFmtId="0" fontId="23" fillId="0" borderId="9" xfId="0" applyFont="1" applyBorder="1" applyAlignment="1">
      <alignment horizontal="justify" vertical="center" wrapText="1"/>
    </xf>
    <xf numFmtId="0" fontId="22" fillId="0" borderId="9" xfId="0" applyFont="1" applyBorder="1"/>
    <xf numFmtId="0" fontId="18" fillId="0" borderId="9" xfId="0" applyFont="1" applyBorder="1"/>
    <xf numFmtId="0" fontId="22" fillId="3" borderId="9" xfId="0" applyFont="1" applyFill="1" applyBorder="1" applyAlignment="1">
      <alignment horizontal="left" vertical="center" wrapText="1"/>
    </xf>
    <xf numFmtId="0" fontId="22"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4" fillId="0" borderId="9" xfId="0" applyFont="1" applyBorder="1" applyAlignment="1">
      <alignment vertical="center"/>
    </xf>
    <xf numFmtId="0" fontId="22" fillId="0" borderId="1" xfId="0" applyFont="1" applyBorder="1" applyAlignment="1">
      <alignment horizontal="justify" vertical="center" wrapText="1"/>
    </xf>
    <xf numFmtId="0" fontId="22" fillId="0" borderId="1" xfId="0" applyFont="1" applyBorder="1" applyAlignment="1">
      <alignment horizontal="left" vertical="center" wrapText="1"/>
    </xf>
    <xf numFmtId="0" fontId="24" fillId="0" borderId="9" xfId="0" applyFont="1" applyBorder="1" applyAlignment="1">
      <alignment horizontal="left" vertical="center" wrapText="1"/>
    </xf>
    <xf numFmtId="0" fontId="22" fillId="0" borderId="9" xfId="0" applyFont="1" applyFill="1" applyBorder="1" applyAlignment="1">
      <alignment horizontal="center"/>
    </xf>
    <xf numFmtId="0" fontId="18" fillId="0" borderId="9" xfId="0" applyFont="1" applyFill="1" applyBorder="1" applyAlignment="1">
      <alignment horizontal="center" vertical="center" wrapText="1"/>
    </xf>
    <xf numFmtId="0" fontId="18" fillId="0" borderId="3" xfId="0" applyFont="1" applyBorder="1"/>
    <xf numFmtId="0" fontId="22" fillId="0" borderId="3" xfId="0" applyFont="1" applyBorder="1"/>
    <xf numFmtId="0" fontId="22" fillId="0" borderId="3" xfId="0" applyFont="1" applyFill="1" applyBorder="1" applyAlignment="1">
      <alignment horizontal="center"/>
    </xf>
    <xf numFmtId="0" fontId="18" fillId="0" borderId="3" xfId="0" applyFont="1" applyFill="1" applyBorder="1" applyAlignment="1">
      <alignment horizontal="center" vertical="center" wrapText="1"/>
    </xf>
    <xf numFmtId="0" fontId="18" fillId="0" borderId="0" xfId="0" applyFont="1" applyAlignment="1">
      <alignment horizontal="center"/>
    </xf>
    <xf numFmtId="0" fontId="10" fillId="0" borderId="9" xfId="0" applyFont="1" applyBorder="1" applyAlignment="1">
      <alignment horizontal="left" vertical="center" wrapText="1"/>
    </xf>
    <xf numFmtId="0" fontId="11" fillId="0" borderId="1" xfId="0" applyFont="1" applyBorder="1" applyAlignment="1">
      <alignment horizontal="left" vertical="center" wrapText="1"/>
    </xf>
    <xf numFmtId="0" fontId="22" fillId="0" borderId="4" xfId="0" applyFont="1" applyBorder="1" applyAlignment="1">
      <alignment horizontal="justify" vertical="center" wrapText="1"/>
    </xf>
    <xf numFmtId="3" fontId="18" fillId="0" borderId="0" xfId="0" applyNumberFormat="1" applyFont="1"/>
    <xf numFmtId="0" fontId="22" fillId="0" borderId="11" xfId="0" applyFont="1" applyBorder="1" applyAlignment="1">
      <alignment horizontal="center" vertical="center" wrapText="1"/>
    </xf>
    <xf numFmtId="3" fontId="18" fillId="0" borderId="11" xfId="0" applyNumberFormat="1" applyFont="1" applyBorder="1"/>
    <xf numFmtId="0" fontId="22" fillId="0" borderId="14" xfId="0" applyFont="1" applyBorder="1" applyAlignment="1">
      <alignment horizontal="center" vertical="center" wrapText="1"/>
    </xf>
    <xf numFmtId="3" fontId="18" fillId="0" borderId="14" xfId="0" applyNumberFormat="1" applyFont="1" applyBorder="1"/>
    <xf numFmtId="0" fontId="18" fillId="0" borderId="14" xfId="0" applyFont="1" applyBorder="1"/>
    <xf numFmtId="0" fontId="22" fillId="0" borderId="13" xfId="0" applyFont="1" applyBorder="1" applyAlignment="1">
      <alignment horizontal="center" vertical="center" wrapText="1"/>
    </xf>
    <xf numFmtId="0" fontId="18" fillId="0" borderId="4" xfId="0" applyFont="1" applyBorder="1" applyAlignment="1">
      <alignment horizontal="center" vertical="center" wrapText="1"/>
    </xf>
    <xf numFmtId="3" fontId="18" fillId="0" borderId="4" xfId="0" applyNumberFormat="1" applyFont="1" applyBorder="1" applyAlignment="1">
      <alignment vertical="center"/>
    </xf>
    <xf numFmtId="0" fontId="18" fillId="0" borderId="4" xfId="0" applyFont="1" applyBorder="1" applyAlignment="1">
      <alignment vertical="center"/>
    </xf>
    <xf numFmtId="0" fontId="13" fillId="0" borderId="8" xfId="0" applyFont="1" applyBorder="1" applyAlignment="1">
      <alignment horizontal="center" wrapText="1"/>
    </xf>
    <xf numFmtId="0" fontId="18" fillId="0" borderId="8" xfId="0" applyFont="1" applyBorder="1" applyAlignment="1">
      <alignment horizontal="center"/>
    </xf>
    <xf numFmtId="0" fontId="26" fillId="0" borderId="8" xfId="0" applyFont="1" applyBorder="1" applyAlignment="1">
      <alignment horizontal="right"/>
    </xf>
    <xf numFmtId="0" fontId="10" fillId="0" borderId="0" xfId="0" applyFont="1" applyBorder="1" applyAlignment="1">
      <alignment horizontal="center" vertical="justify"/>
    </xf>
    <xf numFmtId="0" fontId="17" fillId="0" borderId="0" xfId="0" applyFont="1" applyBorder="1" applyAlignment="1">
      <alignment horizontal="center" vertical="center"/>
    </xf>
    <xf numFmtId="0" fontId="26" fillId="0" borderId="0" xfId="0" applyFont="1" applyBorder="1" applyAlignment="1">
      <alignment horizontal="right"/>
    </xf>
    <xf numFmtId="3" fontId="4" fillId="0" borderId="0" xfId="0" applyNumberFormat="1" applyFont="1" applyBorder="1" applyAlignment="1">
      <alignment horizontal="center" vertical="center" wrapText="1"/>
    </xf>
    <xf numFmtId="3" fontId="18" fillId="0" borderId="0" xfId="0" applyNumberFormat="1" applyFont="1" applyBorder="1"/>
    <xf numFmtId="0" fontId="13" fillId="0" borderId="0" xfId="0" applyFont="1" applyBorder="1" applyAlignment="1">
      <alignment horizontal="center" wrapText="1"/>
    </xf>
    <xf numFmtId="0" fontId="13" fillId="0" borderId="0" xfId="0" applyFont="1" applyBorder="1" applyAlignment="1">
      <alignment horizontal="center"/>
    </xf>
    <xf numFmtId="165" fontId="6" fillId="0" borderId="0" xfId="0" applyNumberFormat="1" applyFont="1" applyAlignment="1">
      <alignment vertical="center" wrapText="1"/>
    </xf>
    <xf numFmtId="0" fontId="28" fillId="2" borderId="4" xfId="0" applyFont="1" applyFill="1" applyBorder="1" applyAlignment="1">
      <alignment horizontal="center" vertical="center" wrapText="1"/>
    </xf>
    <xf numFmtId="0" fontId="0" fillId="0" borderId="0" xfId="0" applyAlignment="1">
      <alignment horizontal="center"/>
    </xf>
    <xf numFmtId="0" fontId="4" fillId="2" borderId="4" xfId="0" applyFont="1" applyFill="1" applyBorder="1" applyAlignment="1">
      <alignment horizontal="left" vertical="center" wrapText="1"/>
    </xf>
    <xf numFmtId="0" fontId="3" fillId="2" borderId="4" xfId="0" applyFont="1" applyFill="1" applyBorder="1" applyAlignment="1">
      <alignment horizontal="justify" vertical="top" wrapText="1"/>
    </xf>
    <xf numFmtId="0" fontId="3" fillId="2" borderId="4" xfId="0" applyFont="1" applyFill="1" applyBorder="1" applyAlignment="1">
      <alignment horizontal="center" vertical="center" wrapText="1"/>
    </xf>
    <xf numFmtId="3" fontId="30" fillId="2" borderId="4" xfId="0" applyNumberFormat="1" applyFont="1" applyFill="1" applyBorder="1"/>
    <xf numFmtId="3" fontId="12" fillId="0" borderId="4" xfId="0" applyNumberFormat="1" applyFont="1" applyBorder="1" applyAlignment="1">
      <alignment vertical="center"/>
    </xf>
    <xf numFmtId="0" fontId="12" fillId="0" borderId="4" xfId="0" applyFont="1" applyBorder="1" applyAlignment="1">
      <alignment horizontal="center" vertical="center"/>
    </xf>
    <xf numFmtId="0" fontId="17" fillId="3" borderId="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vertical="center"/>
    </xf>
    <xf numFmtId="0" fontId="17" fillId="3" borderId="4" xfId="0" applyFont="1" applyFill="1" applyBorder="1" applyAlignment="1">
      <alignment horizontal="center" vertical="center" wrapText="1"/>
    </xf>
    <xf numFmtId="0" fontId="27" fillId="0" borderId="14" xfId="0" applyFont="1" applyBorder="1" applyAlignment="1">
      <alignment horizontal="justify" vertical="center" wrapText="1"/>
    </xf>
    <xf numFmtId="0" fontId="18" fillId="0" borderId="4" xfId="0" applyFont="1" applyBorder="1" applyAlignment="1">
      <alignment horizontal="justify" vertical="center" wrapText="1"/>
    </xf>
    <xf numFmtId="0" fontId="6" fillId="0" borderId="0" xfId="0" applyFont="1" applyAlignment="1">
      <alignment vertical="center"/>
    </xf>
    <xf numFmtId="0" fontId="7" fillId="0" borderId="0" xfId="0" applyFont="1" applyAlignment="1">
      <alignment horizontal="right" vertical="center" wrapText="1"/>
    </xf>
    <xf numFmtId="164" fontId="3"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164" fontId="6" fillId="2" borderId="6" xfId="0" applyNumberFormat="1" applyFont="1" applyFill="1" applyBorder="1" applyAlignment="1">
      <alignment horizontal="center" vertical="center" wrapText="1"/>
    </xf>
    <xf numFmtId="3" fontId="6" fillId="2" borderId="6" xfId="0" applyNumberFormat="1" applyFont="1" applyFill="1" applyBorder="1" applyAlignment="1">
      <alignment horizontal="right" vertical="center" wrapText="1"/>
    </xf>
    <xf numFmtId="3" fontId="6" fillId="0" borderId="7" xfId="0" applyNumberFormat="1" applyFont="1" applyBorder="1" applyAlignment="1">
      <alignment vertical="center" wrapText="1"/>
    </xf>
    <xf numFmtId="3" fontId="6" fillId="2" borderId="4" xfId="0" applyNumberFormat="1" applyFont="1" applyFill="1" applyBorder="1" applyAlignment="1">
      <alignment horizontal="right" vertical="center" wrapText="1"/>
    </xf>
    <xf numFmtId="164" fontId="6" fillId="2" borderId="4" xfId="0" applyNumberFormat="1" applyFont="1" applyFill="1" applyBorder="1" applyAlignment="1">
      <alignment horizontal="center" vertical="center" wrapText="1"/>
    </xf>
    <xf numFmtId="3" fontId="6" fillId="0" borderId="4" xfId="0" applyNumberFormat="1" applyFont="1" applyBorder="1" applyAlignment="1">
      <alignment horizontal="right" vertical="center" wrapText="1"/>
    </xf>
    <xf numFmtId="49" fontId="6" fillId="2" borderId="4" xfId="0" applyNumberFormat="1" applyFont="1" applyFill="1" applyBorder="1" applyAlignment="1">
      <alignment vertical="top"/>
    </xf>
    <xf numFmtId="0" fontId="27" fillId="0" borderId="14" xfId="0" applyFont="1" applyBorder="1" applyAlignment="1">
      <alignment horizontal="center" vertical="center" wrapText="1"/>
    </xf>
    <xf numFmtId="0" fontId="3" fillId="2" borderId="4" xfId="0" applyFont="1" applyFill="1" applyBorder="1" applyAlignment="1">
      <alignment horizontal="center" vertical="center"/>
    </xf>
    <xf numFmtId="164" fontId="3" fillId="2" borderId="4" xfId="0" applyNumberFormat="1" applyFont="1" applyFill="1" applyBorder="1" applyAlignment="1">
      <alignment vertical="center"/>
    </xf>
    <xf numFmtId="3" fontId="3" fillId="2" borderId="4" xfId="0" applyNumberFormat="1" applyFont="1" applyFill="1" applyBorder="1" applyAlignment="1">
      <alignment vertical="center"/>
    </xf>
    <xf numFmtId="0" fontId="32" fillId="0" borderId="0" xfId="0" applyFont="1"/>
    <xf numFmtId="0" fontId="11" fillId="0" borderId="0" xfId="0" applyFont="1" applyAlignment="1">
      <alignment horizontal="center"/>
    </xf>
    <xf numFmtId="0" fontId="11" fillId="0" borderId="0" xfId="0" applyFont="1"/>
    <xf numFmtId="3" fontId="11" fillId="0" borderId="0" xfId="0" applyNumberFormat="1" applyFont="1"/>
    <xf numFmtId="3" fontId="34" fillId="0" borderId="4" xfId="0" applyNumberFormat="1" applyFont="1" applyBorder="1" applyAlignment="1">
      <alignment horizontal="center" vertical="center" wrapText="1"/>
    </xf>
    <xf numFmtId="3" fontId="6" fillId="2" borderId="1" xfId="0" applyNumberFormat="1" applyFont="1" applyFill="1" applyBorder="1" applyAlignment="1">
      <alignment horizontal="right" vertical="top" wrapText="1"/>
    </xf>
    <xf numFmtId="3" fontId="6" fillId="2" borderId="1" xfId="0" applyNumberFormat="1" applyFont="1" applyFill="1" applyBorder="1" applyAlignment="1">
      <alignment vertical="top" wrapText="1"/>
    </xf>
    <xf numFmtId="0" fontId="11" fillId="3" borderId="10" xfId="0" applyFont="1" applyFill="1" applyBorder="1" applyAlignment="1">
      <alignment horizontal="justify" vertical="center" wrapText="1"/>
    </xf>
    <xf numFmtId="0" fontId="11" fillId="0" borderId="10" xfId="0" applyFont="1" applyBorder="1" applyAlignment="1">
      <alignment horizontal="center" vertical="center" wrapText="1"/>
    </xf>
    <xf numFmtId="3" fontId="6" fillId="2" borderId="10" xfId="0" applyNumberFormat="1" applyFont="1" applyFill="1" applyBorder="1" applyAlignment="1">
      <alignment horizontal="right" vertical="top" wrapText="1"/>
    </xf>
    <xf numFmtId="3" fontId="6" fillId="2" borderId="10" xfId="0" applyNumberFormat="1" applyFont="1" applyFill="1" applyBorder="1" applyAlignment="1">
      <alignment vertical="top" wrapText="1"/>
    </xf>
    <xf numFmtId="0" fontId="11" fillId="3" borderId="11" xfId="0" applyFont="1" applyFill="1" applyBorder="1" applyAlignment="1">
      <alignment horizontal="justify" vertical="center" wrapText="1"/>
    </xf>
    <xf numFmtId="0" fontId="11" fillId="0" borderId="11" xfId="0" applyFont="1" applyBorder="1" applyAlignment="1">
      <alignment horizontal="center" vertical="center" wrapText="1"/>
    </xf>
    <xf numFmtId="3" fontId="6" fillId="2" borderId="11" xfId="0" applyNumberFormat="1" applyFont="1" applyFill="1" applyBorder="1" applyAlignment="1">
      <alignment horizontal="right" vertical="top" wrapText="1"/>
    </xf>
    <xf numFmtId="3" fontId="6" fillId="2" borderId="11" xfId="0" applyNumberFormat="1" applyFont="1" applyFill="1" applyBorder="1" applyAlignment="1">
      <alignment vertical="top" wrapText="1"/>
    </xf>
    <xf numFmtId="0" fontId="11" fillId="3" borderId="12" xfId="0" applyFont="1" applyFill="1" applyBorder="1" applyAlignment="1">
      <alignment horizontal="justify" vertical="center" wrapText="1"/>
    </xf>
    <xf numFmtId="0" fontId="11" fillId="0" borderId="12" xfId="0" applyFont="1" applyBorder="1" applyAlignment="1">
      <alignment horizontal="center" vertical="center" wrapText="1"/>
    </xf>
    <xf numFmtId="3" fontId="6" fillId="2" borderId="12" xfId="0" applyNumberFormat="1" applyFont="1" applyFill="1" applyBorder="1" applyAlignment="1">
      <alignment vertical="top" wrapText="1"/>
    </xf>
    <xf numFmtId="3" fontId="6" fillId="2" borderId="4" xfId="0" applyNumberFormat="1" applyFont="1" applyFill="1" applyBorder="1" applyAlignment="1">
      <alignment horizontal="right" vertical="top"/>
    </xf>
    <xf numFmtId="0" fontId="6" fillId="2" borderId="4" xfId="0" applyFont="1" applyFill="1" applyBorder="1" applyAlignment="1">
      <alignment horizontal="center" vertical="top"/>
    </xf>
    <xf numFmtId="0" fontId="11" fillId="0" borderId="12" xfId="0" applyFont="1" applyBorder="1"/>
    <xf numFmtId="3" fontId="11" fillId="0" borderId="12" xfId="0" applyNumberFormat="1" applyFont="1" applyBorder="1" applyAlignment="1">
      <alignment horizontal="center" vertical="center"/>
    </xf>
    <xf numFmtId="3" fontId="11" fillId="0" borderId="12" xfId="0" applyNumberFormat="1" applyFont="1" applyBorder="1" applyAlignment="1">
      <alignment vertical="center"/>
    </xf>
    <xf numFmtId="3" fontId="6" fillId="2" borderId="12" xfId="0" applyNumberFormat="1" applyFont="1" applyFill="1" applyBorder="1" applyAlignment="1">
      <alignment vertical="center" wrapText="1"/>
    </xf>
    <xf numFmtId="0" fontId="11" fillId="0" borderId="10" xfId="0" applyFont="1" applyBorder="1"/>
    <xf numFmtId="0" fontId="16" fillId="3" borderId="10" xfId="0" applyFont="1" applyFill="1" applyBorder="1" applyAlignment="1">
      <alignment horizontal="left" vertical="center" wrapText="1"/>
    </xf>
    <xf numFmtId="3" fontId="11" fillId="0" borderId="10" xfId="0" applyNumberFormat="1" applyFont="1" applyBorder="1" applyAlignment="1">
      <alignment horizontal="center" vertical="center"/>
    </xf>
    <xf numFmtId="3" fontId="11" fillId="0" borderId="10" xfId="0" applyNumberFormat="1" applyFont="1" applyBorder="1" applyAlignment="1">
      <alignment vertical="center"/>
    </xf>
    <xf numFmtId="3" fontId="6" fillId="2" borderId="10" xfId="0" applyNumberFormat="1" applyFont="1" applyFill="1" applyBorder="1" applyAlignment="1">
      <alignment vertical="center" wrapText="1"/>
    </xf>
    <xf numFmtId="0" fontId="27" fillId="2" borderId="10" xfId="0" applyFont="1" applyFill="1" applyBorder="1" applyAlignment="1">
      <alignment horizontal="center"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8" fillId="2" borderId="10" xfId="0" applyFont="1" applyFill="1" applyBorder="1" applyAlignment="1">
      <alignment horizontal="center" vertical="center" wrapText="1"/>
    </xf>
    <xf numFmtId="3" fontId="30" fillId="2" borderId="10" xfId="0" applyNumberFormat="1" applyFont="1" applyFill="1" applyBorder="1"/>
    <xf numFmtId="0" fontId="0" fillId="0" borderId="11" xfId="0" applyBorder="1" applyAlignment="1">
      <alignment horizontal="center"/>
    </xf>
    <xf numFmtId="0" fontId="11" fillId="3" borderId="11" xfId="0" applyFont="1" applyFill="1" applyBorder="1" applyAlignment="1">
      <alignment vertical="center" wrapText="1"/>
    </xf>
    <xf numFmtId="0" fontId="11" fillId="3" borderId="11" xfId="0" applyFont="1" applyFill="1" applyBorder="1" applyAlignment="1">
      <alignment horizontal="center" vertical="center" wrapText="1"/>
    </xf>
    <xf numFmtId="0" fontId="31" fillId="0" borderId="11" xfId="0" applyFont="1" applyBorder="1" applyAlignment="1">
      <alignment horizontal="center"/>
    </xf>
    <xf numFmtId="0" fontId="0" fillId="0" borderId="11" xfId="0" applyBorder="1"/>
    <xf numFmtId="3" fontId="0" fillId="0" borderId="11" xfId="0" applyNumberFormat="1" applyBorder="1"/>
    <xf numFmtId="3" fontId="30" fillId="2" borderId="11" xfId="0" applyNumberFormat="1" applyFont="1" applyFill="1" applyBorder="1"/>
    <xf numFmtId="0" fontId="0" fillId="0" borderId="12" xfId="0" applyBorder="1" applyAlignment="1">
      <alignment horizontal="center"/>
    </xf>
    <xf numFmtId="0" fontId="11" fillId="3" borderId="12" xfId="0" applyFont="1" applyFill="1" applyBorder="1" applyAlignment="1">
      <alignment vertical="center" wrapText="1"/>
    </xf>
    <xf numFmtId="0" fontId="11" fillId="3" borderId="12" xfId="0" applyFont="1" applyFill="1" applyBorder="1" applyAlignment="1">
      <alignment horizontal="center" vertical="center" wrapText="1"/>
    </xf>
    <xf numFmtId="0" fontId="31" fillId="0" borderId="12" xfId="0" applyFont="1" applyBorder="1" applyAlignment="1">
      <alignment horizontal="center"/>
    </xf>
    <xf numFmtId="3" fontId="0" fillId="0" borderId="12" xfId="0" applyNumberFormat="1" applyBorder="1"/>
    <xf numFmtId="3" fontId="30" fillId="2" borderId="12" xfId="0" applyNumberFormat="1" applyFont="1" applyFill="1" applyBorder="1"/>
    <xf numFmtId="0" fontId="0" fillId="0" borderId="10" xfId="0" applyBorder="1" applyAlignment="1">
      <alignment horizontal="center"/>
    </xf>
    <xf numFmtId="0" fontId="0" fillId="0" borderId="10" xfId="0" applyBorder="1"/>
    <xf numFmtId="3" fontId="0" fillId="0" borderId="10" xfId="0" applyNumberFormat="1" applyBorder="1"/>
    <xf numFmtId="0" fontId="26" fillId="0" borderId="8" xfId="0" applyFont="1" applyBorder="1" applyAlignment="1">
      <alignment horizontal="right" vertical="center"/>
    </xf>
    <xf numFmtId="0" fontId="35" fillId="0" borderId="0" xfId="0" applyFont="1" applyAlignment="1">
      <alignment vertical="center"/>
    </xf>
    <xf numFmtId="0" fontId="6" fillId="0" borderId="0" xfId="0" quotePrefix="1" applyFont="1" applyAlignment="1">
      <alignment vertical="center"/>
    </xf>
    <xf numFmtId="0" fontId="6" fillId="0" borderId="0" xfId="0" quotePrefix="1" applyFont="1" applyFill="1" applyAlignment="1">
      <alignment vertical="center"/>
    </xf>
    <xf numFmtId="0" fontId="36" fillId="2" borderId="0" xfId="0" applyFont="1" applyFill="1" applyAlignment="1">
      <alignment vertical="top"/>
    </xf>
    <xf numFmtId="0" fontId="10" fillId="3" borderId="9" xfId="0" applyFont="1" applyFill="1" applyBorder="1" applyAlignment="1">
      <alignment vertical="center" wrapText="1"/>
    </xf>
    <xf numFmtId="0" fontId="2" fillId="2" borderId="0" xfId="0" applyFont="1" applyFill="1" applyBorder="1"/>
    <xf numFmtId="3" fontId="4" fillId="0" borderId="19" xfId="0" applyNumberFormat="1" applyFont="1" applyBorder="1" applyAlignment="1">
      <alignment horizontal="center" vertical="center" wrapText="1"/>
    </xf>
    <xf numFmtId="0" fontId="18" fillId="0" borderId="0" xfId="0" applyFont="1" applyBorder="1"/>
    <xf numFmtId="3" fontId="18" fillId="0" borderId="19" xfId="0" applyNumberFormat="1" applyFont="1" applyBorder="1" applyAlignment="1">
      <alignment vertical="center"/>
    </xf>
    <xf numFmtId="3" fontId="18" fillId="0" borderId="19" xfId="0" applyNumberFormat="1" applyFont="1" applyBorder="1"/>
    <xf numFmtId="3" fontId="10" fillId="0" borderId="0" xfId="0" applyNumberFormat="1" applyFont="1" applyBorder="1"/>
    <xf numFmtId="165" fontId="18" fillId="0" borderId="11" xfId="0" applyNumberFormat="1" applyFont="1" applyBorder="1" applyAlignment="1"/>
    <xf numFmtId="49" fontId="18" fillId="3" borderId="11" xfId="0" applyNumberFormat="1" applyFont="1" applyFill="1" applyBorder="1" applyAlignment="1">
      <alignment horizontal="justify" vertical="center" wrapText="1"/>
    </xf>
    <xf numFmtId="49" fontId="18" fillId="3" borderId="13" xfId="0" applyNumberFormat="1" applyFont="1" applyFill="1" applyBorder="1" applyAlignment="1">
      <alignment horizontal="justify" vertical="center" wrapText="1"/>
    </xf>
    <xf numFmtId="0" fontId="3" fillId="2" borderId="0" xfId="0" applyFont="1" applyFill="1" applyAlignment="1">
      <alignment horizontal="right" vertical="top"/>
    </xf>
    <xf numFmtId="3" fontId="18" fillId="0" borderId="11" xfId="0" applyNumberFormat="1" applyFont="1" applyBorder="1" applyAlignment="1">
      <alignment vertical="center"/>
    </xf>
    <xf numFmtId="3" fontId="18" fillId="0" borderId="13" xfId="0" applyNumberFormat="1" applyFont="1" applyBorder="1" applyAlignment="1">
      <alignment vertical="center"/>
    </xf>
    <xf numFmtId="0" fontId="6" fillId="0" borderId="0" xfId="0" applyFont="1" applyAlignment="1">
      <alignment horizontal="justify" vertical="justify"/>
    </xf>
    <xf numFmtId="0" fontId="10" fillId="0" borderId="0" xfId="0" applyFont="1" applyBorder="1" applyAlignment="1">
      <alignment horizontal="center" vertical="justify" wrapText="1"/>
    </xf>
    <xf numFmtId="0" fontId="10" fillId="0" borderId="0" xfId="0" applyFont="1" applyBorder="1" applyAlignment="1">
      <alignment horizontal="center" vertical="justify"/>
    </xf>
    <xf numFmtId="0" fontId="17" fillId="0" borderId="0" xfId="0" applyFont="1" applyBorder="1" applyAlignment="1">
      <alignment horizontal="center" vertical="center"/>
    </xf>
    <xf numFmtId="3" fontId="4" fillId="0" borderId="1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20" fillId="3" borderId="1"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justify" wrapText="1"/>
    </xf>
    <xf numFmtId="49" fontId="4" fillId="2" borderId="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4"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164" fontId="3" fillId="2" borderId="16"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3" fontId="28" fillId="2" borderId="4" xfId="0" applyNumberFormat="1" applyFont="1" applyFill="1" applyBorder="1" applyAlignment="1">
      <alignment horizontal="center" vertical="center" wrapText="1"/>
    </xf>
    <xf numFmtId="0" fontId="13" fillId="0" borderId="0" xfId="0" applyFont="1" applyBorder="1" applyAlignment="1">
      <alignment horizontal="center" wrapText="1"/>
    </xf>
    <xf numFmtId="0" fontId="13" fillId="0" borderId="0" xfId="0" applyFont="1" applyBorder="1" applyAlignment="1">
      <alignment horizontal="center"/>
    </xf>
    <xf numFmtId="0" fontId="3" fillId="2" borderId="0" xfId="0" applyFont="1" applyFill="1" applyAlignment="1">
      <alignment horizontal="right" vertical="top"/>
    </xf>
    <xf numFmtId="0" fontId="28" fillId="2" borderId="4"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6" fillId="0" borderId="8" xfId="0" applyFont="1" applyBorder="1" applyAlignment="1">
      <alignment horizontal="right"/>
    </xf>
    <xf numFmtId="0" fontId="17" fillId="3"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justify"/>
    </xf>
    <xf numFmtId="0" fontId="19" fillId="0" borderId="8" xfId="0" applyFont="1" applyBorder="1" applyAlignment="1">
      <alignment horizontal="right" vertical="center"/>
    </xf>
    <xf numFmtId="0" fontId="20" fillId="3" borderId="9"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6" xfId="0" applyFont="1" applyBorder="1" applyAlignment="1">
      <alignment horizontal="center" vertical="center" wrapText="1"/>
    </xf>
    <xf numFmtId="0" fontId="11" fillId="3" borderId="0" xfId="0" applyFont="1" applyFill="1" applyBorder="1" applyAlignment="1">
      <alignment horizontal="justify"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133350</xdr:colOff>
      <xdr:row>1</xdr:row>
      <xdr:rowOff>676275</xdr:rowOff>
    </xdr:from>
    <xdr:to>
      <xdr:col>6</xdr:col>
      <xdr:colOff>333375</xdr:colOff>
      <xdr:row>1</xdr:row>
      <xdr:rowOff>676275</xdr:rowOff>
    </xdr:to>
    <xdr:cxnSp macro="">
      <xdr:nvCxnSpPr>
        <xdr:cNvPr id="3" name="Straight Connector 2"/>
        <xdr:cNvCxnSpPr/>
      </xdr:nvCxnSpPr>
      <xdr:spPr>
        <a:xfrm>
          <a:off x="4314825" y="885825"/>
          <a:ext cx="1781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_D/TTPTQ&#272;_HCTH/Nam_2021_2022/OL&#272;C_2022/DTQL&#272;C_DU_TOAN_NAM_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Khu_dat_co_ranh_tru"/>
      <sheetName val="Chua_cam_coc"/>
      <sheetName val="da_cam_coc_ranh_1Phan"/>
      <sheetName val="Khu_dat_bi_lan_chiem"/>
      <sheetName val="khu_dat_con_tai_san"/>
      <sheetName val="Chua_nhan_ban_giao"/>
      <sheetName val="Chua_lap_thu_tuc_g.dat"/>
      <sheetName val="TH_KP"/>
      <sheetName val="Cu_luu1"/>
      <sheetName val="PLHD_01_Sua"/>
      <sheetName val="Sheet3"/>
      <sheetName val="00000000"/>
      <sheetName val="XL4Poppy"/>
      <sheetName val="PL_CT"/>
      <sheetName val="Cu"/>
      <sheetName val="DT_chi_tiet"/>
      <sheetName val="1"/>
      <sheetName val="Sheet7"/>
      <sheetName val="File_Luu"/>
      <sheetName val="CP_PST"/>
      <sheetName val="Cach_tinh_luong"/>
      <sheetName val="Phat_hoang"/>
      <sheetName val="Cam_coc"/>
      <sheetName val="PH"/>
      <sheetName val="Thuyet_minh"/>
      <sheetName val="bia"/>
      <sheetName val="Sheet2"/>
      <sheetName val="Sheet4"/>
      <sheetName val="Sheet5"/>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88">
          <cell r="N288">
            <v>768772906.51999998</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tabSelected="1" workbookViewId="0">
      <selection activeCell="M13" sqref="M13"/>
    </sheetView>
  </sheetViews>
  <sheetFormatPr defaultRowHeight="16.5" x14ac:dyDescent="0.25"/>
  <cols>
    <col min="1" max="1" width="5.75" style="87" bestFit="1" customWidth="1"/>
    <col min="2" max="2" width="31.125" style="87" customWidth="1"/>
    <col min="3" max="3" width="9" style="125" customWidth="1"/>
    <col min="4" max="5" width="9" style="87"/>
    <col min="6" max="6" width="11.75" style="87" customWidth="1"/>
    <col min="7" max="7" width="12.875" style="87" customWidth="1"/>
    <col min="8" max="8" width="11.875" style="87" customWidth="1"/>
    <col min="9" max="9" width="11.375" style="87" customWidth="1"/>
    <col min="10" max="10" width="11.5" style="87" customWidth="1"/>
    <col min="11" max="11" width="11.375" style="129" customWidth="1"/>
    <col min="12" max="12" width="14" style="129" customWidth="1"/>
    <col min="13" max="14" width="14" style="87" bestFit="1" customWidth="1"/>
    <col min="15" max="15" width="12.25" style="87" bestFit="1" customWidth="1"/>
    <col min="16" max="16" width="15.125" style="87" bestFit="1" customWidth="1"/>
    <col min="17" max="17" width="12.25" style="87" bestFit="1" customWidth="1"/>
    <col min="18" max="18" width="11.125" style="87" bestFit="1" customWidth="1"/>
    <col min="19" max="19" width="12.25" style="87" bestFit="1" customWidth="1"/>
    <col min="20" max="20" width="14" style="87" bestFit="1" customWidth="1"/>
    <col min="21" max="16384" width="9" style="87"/>
  </cols>
  <sheetData>
    <row r="1" spans="1:23" ht="16.5" customHeight="1" x14ac:dyDescent="0.25">
      <c r="A1" s="255" t="s">
        <v>89</v>
      </c>
      <c r="B1" s="255"/>
      <c r="C1" s="255"/>
      <c r="D1" s="255"/>
      <c r="E1" s="255"/>
      <c r="F1" s="255"/>
      <c r="G1" s="255"/>
      <c r="H1" s="255"/>
      <c r="I1" s="255"/>
      <c r="J1" s="255"/>
      <c r="K1" s="255"/>
      <c r="L1" s="143"/>
    </row>
    <row r="2" spans="1:23" ht="63.75" customHeight="1" x14ac:dyDescent="0.25">
      <c r="A2" s="253" t="s">
        <v>154</v>
      </c>
      <c r="B2" s="254"/>
      <c r="C2" s="254"/>
      <c r="D2" s="254"/>
      <c r="E2" s="254"/>
      <c r="F2" s="254"/>
      <c r="G2" s="254"/>
      <c r="H2" s="254"/>
      <c r="I2" s="254"/>
      <c r="J2" s="254"/>
      <c r="K2" s="254"/>
      <c r="L2" s="142"/>
    </row>
    <row r="3" spans="1:23" ht="20.25" customHeight="1" x14ac:dyDescent="0.25">
      <c r="A3" s="140"/>
      <c r="B3" s="140"/>
      <c r="C3" s="140"/>
      <c r="D3" s="140"/>
      <c r="E3" s="140"/>
      <c r="F3" s="140"/>
      <c r="G3" s="140"/>
      <c r="H3" s="140"/>
      <c r="I3" s="140"/>
      <c r="J3" s="140"/>
      <c r="K3" s="234" t="s">
        <v>166</v>
      </c>
      <c r="L3" s="144"/>
    </row>
    <row r="4" spans="1:23" ht="20.25" customHeight="1" x14ac:dyDescent="0.25">
      <c r="A4" s="258" t="s">
        <v>27</v>
      </c>
      <c r="B4" s="258" t="s">
        <v>92</v>
      </c>
      <c r="C4" s="260" t="s">
        <v>58</v>
      </c>
      <c r="D4" s="262" t="s">
        <v>82</v>
      </c>
      <c r="E4" s="264" t="s">
        <v>79</v>
      </c>
      <c r="F4" s="264" t="s">
        <v>141</v>
      </c>
      <c r="G4" s="264" t="s">
        <v>148</v>
      </c>
      <c r="H4" s="264" t="s">
        <v>147</v>
      </c>
      <c r="I4" s="256" t="s">
        <v>140</v>
      </c>
      <c r="J4" s="257"/>
      <c r="K4" s="264" t="s">
        <v>142</v>
      </c>
      <c r="L4" s="145"/>
      <c r="N4" s="87">
        <v>18</v>
      </c>
    </row>
    <row r="5" spans="1:23" ht="31.5" x14ac:dyDescent="0.25">
      <c r="A5" s="259"/>
      <c r="B5" s="259"/>
      <c r="C5" s="261"/>
      <c r="D5" s="263"/>
      <c r="E5" s="265"/>
      <c r="F5" s="265"/>
      <c r="G5" s="265"/>
      <c r="H5" s="265"/>
      <c r="I5" s="187" t="s">
        <v>138</v>
      </c>
      <c r="J5" s="187" t="s">
        <v>139</v>
      </c>
      <c r="K5" s="265"/>
      <c r="L5" s="241"/>
      <c r="M5" s="242"/>
      <c r="N5" s="242"/>
      <c r="O5" s="242"/>
      <c r="P5" s="242"/>
      <c r="Q5" s="242"/>
      <c r="R5" s="242"/>
      <c r="S5" s="242"/>
      <c r="T5" s="242"/>
      <c r="U5" s="242"/>
      <c r="V5" s="242"/>
      <c r="W5" s="242"/>
    </row>
    <row r="6" spans="1:23" ht="22.5" customHeight="1" x14ac:dyDescent="0.25">
      <c r="A6" s="136">
        <v>1</v>
      </c>
      <c r="B6" s="165" t="s">
        <v>48</v>
      </c>
      <c r="C6" s="136" t="s">
        <v>171</v>
      </c>
      <c r="D6" s="137">
        <f>'PL1'!H7</f>
        <v>176472</v>
      </c>
      <c r="E6" s="137">
        <f>VL!G6</f>
        <v>11136</v>
      </c>
      <c r="F6" s="138"/>
      <c r="G6" s="138"/>
      <c r="H6" s="137">
        <f>SUM(D6:G6)</f>
        <v>187608</v>
      </c>
      <c r="I6" s="137">
        <f>ROUND(H6*15%,0)</f>
        <v>28141</v>
      </c>
      <c r="J6" s="137"/>
      <c r="K6" s="137">
        <f>H6+I6</f>
        <v>215749</v>
      </c>
      <c r="L6" s="243"/>
      <c r="M6" s="242"/>
      <c r="N6" s="146"/>
      <c r="O6" s="146"/>
      <c r="P6" s="146"/>
      <c r="Q6" s="146"/>
      <c r="R6" s="146"/>
      <c r="S6" s="146"/>
      <c r="T6" s="146"/>
      <c r="U6" s="242"/>
      <c r="V6" s="242"/>
      <c r="W6" s="242"/>
    </row>
    <row r="7" spans="1:23" ht="33" x14ac:dyDescent="0.25">
      <c r="A7" s="132">
        <v>2</v>
      </c>
      <c r="B7" s="164" t="s">
        <v>51</v>
      </c>
      <c r="C7" s="179"/>
      <c r="D7" s="133"/>
      <c r="E7" s="133"/>
      <c r="F7" s="134"/>
      <c r="G7" s="134"/>
      <c r="H7" s="133"/>
      <c r="I7" s="133"/>
      <c r="J7" s="133"/>
      <c r="K7" s="133"/>
      <c r="L7" s="244"/>
      <c r="M7" s="146"/>
      <c r="N7" s="146"/>
      <c r="O7" s="146"/>
      <c r="P7" s="146"/>
      <c r="Q7" s="146"/>
      <c r="R7" s="146"/>
      <c r="S7" s="146"/>
      <c r="T7" s="245"/>
      <c r="U7" s="242"/>
      <c r="V7" s="242"/>
      <c r="W7" s="242"/>
    </row>
    <row r="8" spans="1:23" ht="20.100000000000001" customHeight="1" x14ac:dyDescent="0.25">
      <c r="A8" s="130"/>
      <c r="B8" s="247" t="s">
        <v>176</v>
      </c>
      <c r="C8" s="179" t="s">
        <v>171</v>
      </c>
      <c r="D8" s="131">
        <f>'PL1'!H8</f>
        <v>569430</v>
      </c>
      <c r="E8" s="131">
        <f>VL!G10</f>
        <v>6884</v>
      </c>
      <c r="F8" s="246">
        <f>Nhien_lieu!F7</f>
        <v>0</v>
      </c>
      <c r="G8" s="246">
        <v>0</v>
      </c>
      <c r="H8" s="131">
        <f>SUM(D8:G8)</f>
        <v>576314</v>
      </c>
      <c r="I8" s="131"/>
      <c r="J8" s="131">
        <f>ROUND(H8*20%,0)</f>
        <v>115263</v>
      </c>
      <c r="K8" s="131">
        <f>H8+J8</f>
        <v>691577</v>
      </c>
      <c r="L8" s="244"/>
      <c r="M8" s="146"/>
      <c r="N8" s="242"/>
      <c r="O8" s="242"/>
      <c r="P8" s="242"/>
      <c r="Q8" s="242"/>
      <c r="R8" s="242"/>
      <c r="S8" s="242"/>
      <c r="T8" s="242"/>
      <c r="U8" s="242"/>
      <c r="V8" s="242"/>
      <c r="W8" s="242"/>
    </row>
    <row r="9" spans="1:23" ht="20.100000000000001" customHeight="1" x14ac:dyDescent="0.25">
      <c r="A9" s="130"/>
      <c r="B9" s="247" t="s">
        <v>177</v>
      </c>
      <c r="C9" s="179" t="s">
        <v>171</v>
      </c>
      <c r="D9" s="131">
        <f>'PL1'!H8</f>
        <v>569430</v>
      </c>
      <c r="E9" s="131">
        <f>VL!G10</f>
        <v>6884</v>
      </c>
      <c r="F9" s="131">
        <f>Nhien_lieu!F8</f>
        <v>40960</v>
      </c>
      <c r="G9" s="131">
        <f>Nhien_lieu!F17</f>
        <v>160000</v>
      </c>
      <c r="H9" s="131">
        <f t="shared" ref="H9:H15" si="0">SUM(D9:G9)</f>
        <v>777274</v>
      </c>
      <c r="I9" s="131"/>
      <c r="J9" s="131">
        <f t="shared" ref="J9:J15" si="1">ROUND(H9*20%,0)</f>
        <v>155455</v>
      </c>
      <c r="K9" s="131">
        <f t="shared" ref="K9:K15" si="2">H9+J9</f>
        <v>932729</v>
      </c>
      <c r="L9" s="244"/>
      <c r="M9" s="146"/>
      <c r="N9" s="242"/>
      <c r="O9" s="242"/>
      <c r="P9" s="242"/>
      <c r="Q9" s="242"/>
      <c r="R9" s="242"/>
      <c r="S9" s="242"/>
      <c r="T9" s="242"/>
      <c r="U9" s="242"/>
      <c r="V9" s="242"/>
      <c r="W9" s="242"/>
    </row>
    <row r="10" spans="1:23" ht="20.100000000000001" customHeight="1" x14ac:dyDescent="0.25">
      <c r="A10" s="130"/>
      <c r="B10" s="247" t="s">
        <v>178</v>
      </c>
      <c r="C10" s="179" t="s">
        <v>171</v>
      </c>
      <c r="D10" s="131">
        <f>'PL1'!H8</f>
        <v>569430</v>
      </c>
      <c r="E10" s="131">
        <f>VL!G10</f>
        <v>6884</v>
      </c>
      <c r="F10" s="131">
        <f>Nhien_lieu!F9</f>
        <v>61440</v>
      </c>
      <c r="G10" s="131">
        <f>Nhien_lieu!F17</f>
        <v>160000</v>
      </c>
      <c r="H10" s="131">
        <f t="shared" si="0"/>
        <v>797754</v>
      </c>
      <c r="I10" s="131"/>
      <c r="J10" s="131">
        <f t="shared" si="1"/>
        <v>159551</v>
      </c>
      <c r="K10" s="131">
        <f t="shared" si="2"/>
        <v>957305</v>
      </c>
      <c r="L10" s="244"/>
      <c r="M10" s="146"/>
      <c r="N10" s="242"/>
      <c r="O10" s="242"/>
      <c r="P10" s="242"/>
      <c r="Q10" s="242"/>
      <c r="R10" s="242"/>
      <c r="S10" s="242"/>
      <c r="T10" s="242"/>
      <c r="U10" s="242"/>
      <c r="V10" s="242"/>
      <c r="W10" s="242"/>
    </row>
    <row r="11" spans="1:23" ht="33" x14ac:dyDescent="0.25">
      <c r="A11" s="130"/>
      <c r="B11" s="247" t="s">
        <v>179</v>
      </c>
      <c r="C11" s="179" t="s">
        <v>171</v>
      </c>
      <c r="D11" s="250">
        <f>'PL1'!H8</f>
        <v>569430</v>
      </c>
      <c r="E11" s="250">
        <f>VL!G10</f>
        <v>6884</v>
      </c>
      <c r="F11" s="250">
        <f>Nhien_lieu!F10</f>
        <v>81920</v>
      </c>
      <c r="G11" s="250">
        <f>Nhien_lieu!F17</f>
        <v>160000</v>
      </c>
      <c r="H11" s="250">
        <f t="shared" si="0"/>
        <v>818234</v>
      </c>
      <c r="I11" s="250"/>
      <c r="J11" s="250">
        <f t="shared" si="1"/>
        <v>163647</v>
      </c>
      <c r="K11" s="250">
        <f t="shared" si="2"/>
        <v>981881</v>
      </c>
      <c r="L11" s="244"/>
      <c r="M11" s="242"/>
      <c r="N11" s="242"/>
      <c r="O11" s="242"/>
      <c r="P11" s="242"/>
      <c r="Q11" s="242"/>
      <c r="R11" s="242"/>
      <c r="S11" s="242"/>
      <c r="T11" s="242"/>
      <c r="U11" s="242"/>
      <c r="V11" s="242"/>
      <c r="W11" s="242"/>
    </row>
    <row r="12" spans="1:23" ht="20.100000000000001" customHeight="1" x14ac:dyDescent="0.25">
      <c r="A12" s="130"/>
      <c r="B12" s="247" t="s">
        <v>180</v>
      </c>
      <c r="C12" s="179" t="s">
        <v>171</v>
      </c>
      <c r="D12" s="250">
        <f>'PL1'!H8</f>
        <v>569430</v>
      </c>
      <c r="E12" s="250">
        <f>VL!G10</f>
        <v>6884</v>
      </c>
      <c r="F12" s="250">
        <f>Nhien_lieu!F11</f>
        <v>102400</v>
      </c>
      <c r="G12" s="250">
        <f>Nhien_lieu!F17</f>
        <v>160000</v>
      </c>
      <c r="H12" s="250">
        <f>SUM(D12:G12)</f>
        <v>838714</v>
      </c>
      <c r="I12" s="250"/>
      <c r="J12" s="250">
        <f t="shared" si="1"/>
        <v>167743</v>
      </c>
      <c r="K12" s="250">
        <f t="shared" si="2"/>
        <v>1006457</v>
      </c>
      <c r="L12" s="244"/>
      <c r="M12" s="242"/>
      <c r="N12" s="242"/>
      <c r="O12" s="242"/>
      <c r="P12" s="242"/>
      <c r="Q12" s="242"/>
      <c r="R12" s="242"/>
      <c r="S12" s="242"/>
      <c r="T12" s="242"/>
      <c r="U12" s="242"/>
      <c r="V12" s="242"/>
      <c r="W12" s="242"/>
    </row>
    <row r="13" spans="1:23" ht="20.100000000000001" customHeight="1" x14ac:dyDescent="0.25">
      <c r="A13" s="130"/>
      <c r="B13" s="247" t="s">
        <v>181</v>
      </c>
      <c r="C13" s="179" t="s">
        <v>171</v>
      </c>
      <c r="D13" s="250">
        <f>'PL1'!H8</f>
        <v>569430</v>
      </c>
      <c r="E13" s="250">
        <f>VL!G10</f>
        <v>6884</v>
      </c>
      <c r="F13" s="250">
        <f>Nhien_lieu!F12</f>
        <v>122880</v>
      </c>
      <c r="G13" s="250">
        <f>Nhien_lieu!F16</f>
        <v>200000</v>
      </c>
      <c r="H13" s="250">
        <f t="shared" si="0"/>
        <v>899194</v>
      </c>
      <c r="I13" s="250"/>
      <c r="J13" s="250">
        <f t="shared" si="1"/>
        <v>179839</v>
      </c>
      <c r="K13" s="250">
        <f t="shared" si="2"/>
        <v>1079033</v>
      </c>
      <c r="L13" s="244"/>
      <c r="M13" s="242"/>
      <c r="N13" s="242"/>
      <c r="O13" s="242"/>
      <c r="P13" s="242"/>
      <c r="Q13" s="242"/>
      <c r="R13" s="242"/>
      <c r="S13" s="242"/>
      <c r="T13" s="242"/>
      <c r="U13" s="242"/>
      <c r="V13" s="242"/>
      <c r="W13" s="242"/>
    </row>
    <row r="14" spans="1:23" ht="20.100000000000001" customHeight="1" x14ac:dyDescent="0.25">
      <c r="A14" s="130"/>
      <c r="B14" s="247" t="s">
        <v>182</v>
      </c>
      <c r="C14" s="179" t="s">
        <v>171</v>
      </c>
      <c r="D14" s="250">
        <f>'PL1'!H8</f>
        <v>569430</v>
      </c>
      <c r="E14" s="250">
        <f>VL!G10</f>
        <v>6884</v>
      </c>
      <c r="F14" s="250">
        <f>Nhien_lieu!F13</f>
        <v>143360</v>
      </c>
      <c r="G14" s="250">
        <f>Nhien_lieu!F16</f>
        <v>200000</v>
      </c>
      <c r="H14" s="250">
        <f t="shared" si="0"/>
        <v>919674</v>
      </c>
      <c r="I14" s="250"/>
      <c r="J14" s="250">
        <f t="shared" si="1"/>
        <v>183935</v>
      </c>
      <c r="K14" s="250">
        <f t="shared" si="2"/>
        <v>1103609</v>
      </c>
      <c r="L14" s="244"/>
      <c r="M14" s="242"/>
      <c r="N14" s="242"/>
      <c r="O14" s="242"/>
      <c r="P14" s="242"/>
      <c r="Q14" s="242"/>
      <c r="R14" s="242"/>
      <c r="S14" s="242"/>
      <c r="T14" s="242"/>
      <c r="U14" s="242"/>
      <c r="V14" s="242"/>
      <c r="W14" s="242"/>
    </row>
    <row r="15" spans="1:23" ht="20.100000000000001" customHeight="1" x14ac:dyDescent="0.25">
      <c r="A15" s="135"/>
      <c r="B15" s="248" t="s">
        <v>183</v>
      </c>
      <c r="C15" s="179" t="s">
        <v>171</v>
      </c>
      <c r="D15" s="251">
        <f>'PL1'!H8</f>
        <v>569430</v>
      </c>
      <c r="E15" s="251">
        <f>VL!G10</f>
        <v>6884</v>
      </c>
      <c r="F15" s="251">
        <f>Nhien_lieu!F14</f>
        <v>163840</v>
      </c>
      <c r="G15" s="251">
        <f>Nhien_lieu!F16</f>
        <v>200000</v>
      </c>
      <c r="H15" s="251">
        <f t="shared" si="0"/>
        <v>940154</v>
      </c>
      <c r="I15" s="251"/>
      <c r="J15" s="251">
        <f t="shared" si="1"/>
        <v>188031</v>
      </c>
      <c r="K15" s="251">
        <f t="shared" si="2"/>
        <v>1128185</v>
      </c>
      <c r="L15" s="244"/>
      <c r="M15" s="242"/>
      <c r="N15" s="242"/>
      <c r="O15" s="242"/>
      <c r="P15" s="242"/>
      <c r="Q15" s="242"/>
      <c r="R15" s="242"/>
      <c r="S15" s="242"/>
      <c r="T15" s="242"/>
      <c r="U15" s="242"/>
      <c r="V15" s="242"/>
      <c r="W15" s="242"/>
    </row>
    <row r="16" spans="1:23" ht="33" x14ac:dyDescent="0.25">
      <c r="A16" s="89">
        <v>3</v>
      </c>
      <c r="B16" s="128" t="s">
        <v>115</v>
      </c>
      <c r="C16" s="136" t="s">
        <v>171</v>
      </c>
      <c r="D16" s="137">
        <f>'PL1'!H9</f>
        <v>51300</v>
      </c>
      <c r="E16" s="137">
        <f>VL!G14</f>
        <v>11630</v>
      </c>
      <c r="F16" s="138"/>
      <c r="G16" s="138"/>
      <c r="H16" s="137">
        <f t="shared" ref="H16" si="3">SUM(D16:G16)</f>
        <v>62930</v>
      </c>
      <c r="I16" s="137">
        <f>ROUND(H16*15%,0)</f>
        <v>9440</v>
      </c>
      <c r="J16" s="137"/>
      <c r="K16" s="137">
        <f>H16+I16</f>
        <v>72370</v>
      </c>
      <c r="L16" s="243"/>
      <c r="M16" s="242"/>
      <c r="N16" s="242"/>
      <c r="O16" s="242"/>
      <c r="P16" s="242"/>
      <c r="Q16" s="242"/>
      <c r="R16" s="242"/>
      <c r="S16" s="242"/>
      <c r="T16" s="242"/>
      <c r="U16" s="242"/>
      <c r="V16" s="242"/>
      <c r="W16" s="242"/>
    </row>
    <row r="17" spans="2:23" ht="22.5" customHeight="1" x14ac:dyDescent="0.25">
      <c r="B17" s="183" t="s">
        <v>151</v>
      </c>
      <c r="C17" s="184"/>
      <c r="D17" s="185"/>
      <c r="E17" s="185"/>
      <c r="F17" s="185"/>
      <c r="G17" s="185"/>
      <c r="H17" s="185"/>
      <c r="I17" s="185"/>
      <c r="J17" s="185"/>
      <c r="K17" s="186"/>
      <c r="L17" s="146"/>
      <c r="M17" s="242"/>
      <c r="N17" s="242"/>
      <c r="O17" s="242"/>
      <c r="P17" s="242"/>
      <c r="Q17" s="242"/>
      <c r="R17" s="242"/>
      <c r="S17" s="242"/>
      <c r="T17" s="242"/>
      <c r="U17" s="242"/>
      <c r="V17" s="242"/>
      <c r="W17" s="242"/>
    </row>
    <row r="18" spans="2:23" ht="21" customHeight="1" x14ac:dyDescent="0.25">
      <c r="B18" s="252" t="s">
        <v>152</v>
      </c>
      <c r="C18" s="252"/>
      <c r="D18" s="252"/>
      <c r="E18" s="252"/>
      <c r="F18" s="252"/>
      <c r="G18" s="252"/>
      <c r="H18" s="252"/>
      <c r="I18" s="252"/>
      <c r="J18" s="252"/>
      <c r="K18" s="252"/>
      <c r="L18" s="146"/>
      <c r="M18" s="242"/>
      <c r="N18" s="242"/>
      <c r="O18" s="242"/>
      <c r="P18" s="242"/>
      <c r="Q18" s="242"/>
      <c r="R18" s="242"/>
      <c r="S18" s="242"/>
      <c r="T18" s="242"/>
      <c r="U18" s="242"/>
      <c r="V18" s="242"/>
      <c r="W18" s="242"/>
    </row>
    <row r="19" spans="2:23" ht="33.75" customHeight="1" x14ac:dyDescent="0.25">
      <c r="B19" s="252" t="s">
        <v>153</v>
      </c>
      <c r="C19" s="252"/>
      <c r="D19" s="252"/>
      <c r="E19" s="252"/>
      <c r="F19" s="252"/>
      <c r="G19" s="252"/>
      <c r="H19" s="252"/>
      <c r="I19" s="252"/>
      <c r="J19" s="252"/>
      <c r="K19" s="252"/>
      <c r="L19" s="146"/>
      <c r="M19" s="242"/>
      <c r="N19" s="242"/>
      <c r="O19" s="242"/>
      <c r="P19" s="242"/>
      <c r="Q19" s="242"/>
      <c r="R19" s="242"/>
      <c r="S19" s="242"/>
      <c r="T19" s="242"/>
      <c r="U19" s="242"/>
      <c r="V19" s="242"/>
      <c r="W19" s="242"/>
    </row>
    <row r="20" spans="2:23" ht="20.25" customHeight="1" x14ac:dyDescent="0.25">
      <c r="B20" s="252" t="s">
        <v>163</v>
      </c>
      <c r="C20" s="252"/>
      <c r="D20" s="252"/>
      <c r="E20" s="252"/>
      <c r="F20" s="252"/>
      <c r="G20" s="252"/>
      <c r="H20" s="252"/>
      <c r="I20" s="252"/>
      <c r="J20" s="252"/>
      <c r="K20" s="252"/>
      <c r="L20" s="146"/>
      <c r="M20" s="242"/>
      <c r="N20" s="242"/>
      <c r="O20" s="242"/>
      <c r="P20" s="242"/>
      <c r="Q20" s="242"/>
      <c r="R20" s="242"/>
      <c r="S20" s="242"/>
      <c r="T20" s="242"/>
      <c r="U20" s="242"/>
      <c r="V20" s="242"/>
      <c r="W20" s="242"/>
    </row>
    <row r="21" spans="2:23" ht="23.25" customHeight="1" x14ac:dyDescent="0.25">
      <c r="B21" s="252" t="s">
        <v>164</v>
      </c>
      <c r="C21" s="252"/>
      <c r="D21" s="252"/>
      <c r="E21" s="252"/>
      <c r="F21" s="252"/>
      <c r="G21" s="252"/>
      <c r="H21" s="252"/>
      <c r="I21" s="252"/>
      <c r="J21" s="252"/>
      <c r="K21" s="252"/>
    </row>
    <row r="22" spans="2:23" ht="20.25" customHeight="1" x14ac:dyDescent="0.25">
      <c r="B22" s="252" t="s">
        <v>165</v>
      </c>
      <c r="C22" s="252"/>
      <c r="D22" s="252"/>
      <c r="E22" s="252"/>
      <c r="F22" s="252"/>
      <c r="G22" s="252"/>
      <c r="H22" s="252"/>
      <c r="I22" s="252"/>
      <c r="J22" s="252"/>
      <c r="K22" s="252"/>
    </row>
  </sheetData>
  <mergeCells count="17">
    <mergeCell ref="A2:K2"/>
    <mergeCell ref="A1:K1"/>
    <mergeCell ref="I4:J4"/>
    <mergeCell ref="A4:A5"/>
    <mergeCell ref="B4:B5"/>
    <mergeCell ref="C4:C5"/>
    <mergeCell ref="D4:D5"/>
    <mergeCell ref="E4:E5"/>
    <mergeCell ref="F4:F5"/>
    <mergeCell ref="G4:G5"/>
    <mergeCell ref="H4:H5"/>
    <mergeCell ref="K4:K5"/>
    <mergeCell ref="B18:K18"/>
    <mergeCell ref="B19:K19"/>
    <mergeCell ref="B20:K20"/>
    <mergeCell ref="B21:K21"/>
    <mergeCell ref="B22:K22"/>
  </mergeCells>
  <pageMargins left="0.51" right="0.17" top="0.25" bottom="0.25" header="0.17" footer="0.18"/>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B8" sqref="B8"/>
    </sheetView>
  </sheetViews>
  <sheetFormatPr defaultRowHeight="15.75" x14ac:dyDescent="0.25"/>
  <cols>
    <col min="1" max="1" width="5" bestFit="1" customWidth="1"/>
    <col min="2" max="2" width="49.375" customWidth="1"/>
    <col min="3" max="3" width="19.5" customWidth="1"/>
    <col min="4" max="4" width="17.875" customWidth="1"/>
  </cols>
  <sheetData>
    <row r="1" spans="1:16" ht="18.75" x14ac:dyDescent="0.25">
      <c r="A1" s="293" t="s">
        <v>89</v>
      </c>
      <c r="B1" s="293"/>
      <c r="C1" s="293"/>
      <c r="D1" s="293"/>
      <c r="E1" s="76"/>
      <c r="F1" s="76"/>
      <c r="G1" s="76"/>
      <c r="H1" s="76"/>
      <c r="I1" s="76"/>
      <c r="J1" s="76"/>
      <c r="K1" s="76"/>
      <c r="L1" s="76"/>
      <c r="M1" s="76"/>
      <c r="N1" s="76"/>
      <c r="O1" s="76"/>
      <c r="P1" s="76"/>
    </row>
    <row r="2" spans="1:16" ht="36" customHeight="1" x14ac:dyDescent="0.25">
      <c r="A2" s="295" t="s">
        <v>91</v>
      </c>
      <c r="B2" s="295"/>
      <c r="C2" s="295"/>
      <c r="D2" s="295"/>
      <c r="E2" s="76"/>
      <c r="F2" s="76"/>
      <c r="G2" s="76"/>
      <c r="H2" s="76"/>
      <c r="I2" s="76"/>
      <c r="J2" s="76"/>
      <c r="K2" s="76"/>
      <c r="L2" s="76"/>
      <c r="M2" s="76"/>
      <c r="N2" s="76"/>
      <c r="O2" s="76"/>
      <c r="P2" s="76"/>
    </row>
    <row r="3" spans="1:16" ht="18.75" x14ac:dyDescent="0.25">
      <c r="A3" s="294" t="s">
        <v>88</v>
      </c>
      <c r="B3" s="294"/>
      <c r="C3" s="294"/>
      <c r="D3" s="294"/>
      <c r="E3" s="76"/>
      <c r="F3" s="76"/>
      <c r="G3" s="76"/>
      <c r="H3" s="76"/>
      <c r="I3" s="76"/>
      <c r="J3" s="76"/>
      <c r="K3" s="76"/>
      <c r="L3" s="76"/>
      <c r="M3" s="76"/>
      <c r="N3" s="76"/>
      <c r="O3" s="76"/>
      <c r="P3" s="76"/>
    </row>
    <row r="5" spans="1:16" x14ac:dyDescent="0.25">
      <c r="D5" s="77" t="s">
        <v>26</v>
      </c>
    </row>
    <row r="6" spans="1:16" ht="18.75" x14ac:dyDescent="0.25">
      <c r="A6" s="53" t="s">
        <v>74</v>
      </c>
      <c r="B6" s="53" t="s">
        <v>75</v>
      </c>
      <c r="C6" s="53" t="s">
        <v>76</v>
      </c>
      <c r="D6" s="48" t="s">
        <v>6</v>
      </c>
    </row>
    <row r="7" spans="1:16" ht="18.75" x14ac:dyDescent="0.25">
      <c r="A7" s="53" t="s">
        <v>17</v>
      </c>
      <c r="B7" s="54" t="s">
        <v>77</v>
      </c>
      <c r="C7" s="53"/>
      <c r="D7" s="52">
        <f>SUM(D8:D10)</f>
        <v>848587</v>
      </c>
    </row>
    <row r="8" spans="1:16" ht="18.75" x14ac:dyDescent="0.25">
      <c r="A8" s="57">
        <v>1</v>
      </c>
      <c r="B8" s="55" t="s">
        <v>78</v>
      </c>
      <c r="C8" s="57"/>
      <c r="D8" s="51">
        <f>'PL1'!H10</f>
        <v>797202</v>
      </c>
    </row>
    <row r="9" spans="1:16" ht="18.75" x14ac:dyDescent="0.25">
      <c r="A9" s="57">
        <v>2</v>
      </c>
      <c r="B9" s="55" t="s">
        <v>79</v>
      </c>
      <c r="C9" s="57"/>
      <c r="D9" s="51">
        <f>VL_PA!G8</f>
        <v>10425</v>
      </c>
    </row>
    <row r="10" spans="1:16" ht="18.75" x14ac:dyDescent="0.25">
      <c r="A10" s="62">
        <v>3</v>
      </c>
      <c r="B10" s="56" t="s">
        <v>52</v>
      </c>
      <c r="C10" s="62"/>
      <c r="D10" s="51">
        <f>Nhien_lieu!F8</f>
        <v>40960</v>
      </c>
    </row>
    <row r="11" spans="1:16" ht="18.75" x14ac:dyDescent="0.25">
      <c r="A11" s="53" t="s">
        <v>23</v>
      </c>
      <c r="B11" s="54" t="s">
        <v>8</v>
      </c>
      <c r="C11" s="57" t="s">
        <v>80</v>
      </c>
      <c r="D11" s="52">
        <f>D7*15%</f>
        <v>127288.04999999999</v>
      </c>
    </row>
    <row r="12" spans="1:16" ht="18.75" x14ac:dyDescent="0.25">
      <c r="A12" s="53"/>
      <c r="B12" s="54" t="s">
        <v>9</v>
      </c>
      <c r="C12" s="53" t="s">
        <v>81</v>
      </c>
      <c r="D12" s="52">
        <f>D7+D11</f>
        <v>975875.05</v>
      </c>
    </row>
  </sheetData>
  <mergeCells count="3">
    <mergeCell ref="A1:D1"/>
    <mergeCell ref="A3:D3"/>
    <mergeCell ref="A2:D2"/>
  </mergeCells>
  <pageMargins left="0.44" right="0.26"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sqref="A1:XFD1048576"/>
    </sheetView>
  </sheetViews>
  <sheetFormatPr defaultRowHeight="16.5" x14ac:dyDescent="0.25"/>
  <cols>
    <col min="1" max="1" width="5.75" style="87" bestFit="1" customWidth="1"/>
    <col min="2" max="2" width="28.875" style="87" customWidth="1"/>
    <col min="3" max="3" width="28.125" style="87" customWidth="1"/>
    <col min="4" max="4" width="11.875" style="125" customWidth="1"/>
    <col min="5" max="5" width="16.375" style="87" customWidth="1"/>
    <col min="6" max="6" width="17" style="87" customWidth="1"/>
    <col min="7" max="16384" width="9" style="87"/>
  </cols>
  <sheetData>
    <row r="1" spans="1:8" ht="17.25" x14ac:dyDescent="0.25">
      <c r="C1" s="296" t="s">
        <v>103</v>
      </c>
      <c r="D1" s="296"/>
      <c r="E1" s="296"/>
      <c r="F1" s="296"/>
    </row>
    <row r="2" spans="1:8" x14ac:dyDescent="0.25">
      <c r="A2" s="258" t="s">
        <v>27</v>
      </c>
      <c r="B2" s="258" t="s">
        <v>92</v>
      </c>
      <c r="C2" s="260" t="s">
        <v>104</v>
      </c>
      <c r="D2" s="260" t="s">
        <v>58</v>
      </c>
      <c r="E2" s="299" t="s">
        <v>105</v>
      </c>
      <c r="F2" s="300"/>
      <c r="G2" s="262" t="s">
        <v>82</v>
      </c>
      <c r="H2" s="264" t="s">
        <v>77</v>
      </c>
    </row>
    <row r="3" spans="1:8" x14ac:dyDescent="0.25">
      <c r="A3" s="297"/>
      <c r="B3" s="297"/>
      <c r="C3" s="298"/>
      <c r="D3" s="298"/>
      <c r="E3" s="88" t="s">
        <v>85</v>
      </c>
      <c r="F3" s="89" t="s">
        <v>106</v>
      </c>
      <c r="G3" s="263"/>
      <c r="H3" s="265"/>
    </row>
    <row r="4" spans="1:8" ht="33" x14ac:dyDescent="0.25">
      <c r="A4" s="90">
        <v>1</v>
      </c>
      <c r="B4" s="91" t="s">
        <v>48</v>
      </c>
      <c r="C4" s="127" t="s">
        <v>118</v>
      </c>
      <c r="D4" s="90" t="s">
        <v>107</v>
      </c>
      <c r="E4" s="90">
        <v>0.2</v>
      </c>
      <c r="F4" s="92"/>
    </row>
    <row r="5" spans="1:8" x14ac:dyDescent="0.25">
      <c r="A5" s="93"/>
      <c r="B5" s="94"/>
      <c r="C5" s="126" t="s">
        <v>108</v>
      </c>
      <c r="D5" s="93"/>
      <c r="E5" s="93"/>
      <c r="F5" s="96"/>
    </row>
    <row r="6" spans="1:8" x14ac:dyDescent="0.25">
      <c r="A6" s="93"/>
      <c r="B6" s="94"/>
      <c r="C6" s="95" t="s">
        <v>69</v>
      </c>
      <c r="D6" s="93" t="s">
        <v>109</v>
      </c>
      <c r="E6" s="93">
        <v>0.01</v>
      </c>
      <c r="F6" s="96"/>
    </row>
    <row r="7" spans="1:8" x14ac:dyDescent="0.25">
      <c r="A7" s="93"/>
      <c r="B7" s="94"/>
      <c r="C7" s="97" t="s">
        <v>61</v>
      </c>
      <c r="D7" s="98" t="s">
        <v>110</v>
      </c>
      <c r="E7" s="93">
        <v>1.4999999999999999E-2</v>
      </c>
      <c r="F7" s="96"/>
    </row>
    <row r="8" spans="1:8" x14ac:dyDescent="0.25">
      <c r="A8" s="99"/>
      <c r="B8" s="100"/>
      <c r="C8" s="101" t="s">
        <v>73</v>
      </c>
      <c r="D8" s="102" t="s">
        <v>110</v>
      </c>
      <c r="E8" s="99">
        <v>0.01</v>
      </c>
      <c r="F8" s="103"/>
    </row>
    <row r="9" spans="1:8" ht="33" x14ac:dyDescent="0.25">
      <c r="A9" s="89">
        <v>2</v>
      </c>
      <c r="B9" s="104" t="s">
        <v>51</v>
      </c>
      <c r="C9" s="105" t="s">
        <v>111</v>
      </c>
      <c r="D9" s="89" t="s">
        <v>112</v>
      </c>
      <c r="E9" s="89"/>
      <c r="F9" s="89">
        <v>1</v>
      </c>
    </row>
    <row r="10" spans="1:8" x14ac:dyDescent="0.25">
      <c r="A10" s="88"/>
      <c r="B10" s="106"/>
      <c r="C10" s="107" t="s">
        <v>108</v>
      </c>
      <c r="D10" s="88"/>
      <c r="E10" s="88"/>
      <c r="F10" s="88"/>
    </row>
    <row r="11" spans="1:8" x14ac:dyDescent="0.25">
      <c r="A11" s="108"/>
      <c r="B11" s="109"/>
      <c r="C11" s="110" t="s">
        <v>71</v>
      </c>
      <c r="D11" s="98" t="s">
        <v>72</v>
      </c>
      <c r="E11" s="108"/>
      <c r="F11" s="108"/>
    </row>
    <row r="12" spans="1:8" x14ac:dyDescent="0.25">
      <c r="A12" s="108"/>
      <c r="B12" s="109"/>
      <c r="C12" s="110" t="s">
        <v>64</v>
      </c>
      <c r="D12" s="98" t="s">
        <v>119</v>
      </c>
      <c r="E12" s="111">
        <v>0.01</v>
      </c>
      <c r="F12" s="108"/>
    </row>
    <row r="13" spans="1:8" ht="33" x14ac:dyDescent="0.25">
      <c r="A13" s="108"/>
      <c r="B13" s="109"/>
      <c r="C13" s="112" t="s">
        <v>113</v>
      </c>
      <c r="D13" s="113"/>
      <c r="E13" s="114"/>
      <c r="F13" s="108"/>
    </row>
    <row r="14" spans="1:8" x14ac:dyDescent="0.25">
      <c r="A14" s="108"/>
      <c r="B14" s="109"/>
      <c r="C14" s="112" t="s">
        <v>94</v>
      </c>
      <c r="D14" s="113" t="s">
        <v>20</v>
      </c>
      <c r="E14" s="113">
        <v>0.5</v>
      </c>
      <c r="F14" s="108"/>
    </row>
    <row r="15" spans="1:8" x14ac:dyDescent="0.25">
      <c r="A15" s="108"/>
      <c r="B15" s="109"/>
      <c r="C15" s="112" t="s">
        <v>95</v>
      </c>
      <c r="D15" s="113" t="s">
        <v>20</v>
      </c>
      <c r="E15" s="113">
        <v>1</v>
      </c>
      <c r="F15" s="108"/>
    </row>
    <row r="16" spans="1:8" x14ac:dyDescent="0.25">
      <c r="A16" s="108"/>
      <c r="B16" s="109"/>
      <c r="C16" s="112" t="s">
        <v>96</v>
      </c>
      <c r="D16" s="113" t="s">
        <v>20</v>
      </c>
      <c r="E16" s="113">
        <v>2</v>
      </c>
      <c r="F16" s="108"/>
    </row>
    <row r="17" spans="1:6" x14ac:dyDescent="0.25">
      <c r="A17" s="108"/>
      <c r="B17" s="109"/>
      <c r="C17" s="112" t="s">
        <v>97</v>
      </c>
      <c r="D17" s="113" t="s">
        <v>20</v>
      </c>
      <c r="E17" s="113">
        <v>3</v>
      </c>
      <c r="F17" s="108"/>
    </row>
    <row r="18" spans="1:6" x14ac:dyDescent="0.25">
      <c r="A18" s="108"/>
      <c r="B18" s="109"/>
      <c r="C18" s="112" t="s">
        <v>98</v>
      </c>
      <c r="D18" s="113" t="s">
        <v>20</v>
      </c>
      <c r="E18" s="113">
        <v>4</v>
      </c>
      <c r="F18" s="108"/>
    </row>
    <row r="19" spans="1:6" x14ac:dyDescent="0.25">
      <c r="A19" s="108"/>
      <c r="B19" s="109"/>
      <c r="C19" s="112" t="s">
        <v>99</v>
      </c>
      <c r="D19" s="113" t="s">
        <v>20</v>
      </c>
      <c r="E19" s="113">
        <v>5</v>
      </c>
      <c r="F19" s="108"/>
    </row>
    <row r="20" spans="1:6" x14ac:dyDescent="0.25">
      <c r="A20" s="108"/>
      <c r="B20" s="109"/>
      <c r="C20" s="112" t="s">
        <v>100</v>
      </c>
      <c r="D20" s="113" t="s">
        <v>20</v>
      </c>
      <c r="E20" s="113">
        <v>6</v>
      </c>
      <c r="F20" s="108"/>
    </row>
    <row r="21" spans="1:6" x14ac:dyDescent="0.25">
      <c r="A21" s="108"/>
      <c r="B21" s="109"/>
      <c r="C21" s="115" t="s">
        <v>101</v>
      </c>
      <c r="D21" s="113" t="s">
        <v>114</v>
      </c>
      <c r="E21" s="113">
        <v>1</v>
      </c>
      <c r="F21" s="108"/>
    </row>
    <row r="22" spans="1:6" ht="33" x14ac:dyDescent="0.25">
      <c r="A22" s="88">
        <v>3</v>
      </c>
      <c r="B22" s="116" t="s">
        <v>115</v>
      </c>
      <c r="C22" s="117" t="s">
        <v>116</v>
      </c>
      <c r="D22" s="88"/>
      <c r="E22" s="88">
        <v>0.2</v>
      </c>
      <c r="F22" s="88"/>
    </row>
    <row r="23" spans="1:6" x14ac:dyDescent="0.25">
      <c r="A23" s="111"/>
      <c r="B23" s="111"/>
      <c r="C23" s="118" t="s">
        <v>108</v>
      </c>
      <c r="D23" s="93"/>
      <c r="E23" s="93"/>
      <c r="F23" s="111"/>
    </row>
    <row r="24" spans="1:6" x14ac:dyDescent="0.25">
      <c r="A24" s="111"/>
      <c r="B24" s="111"/>
      <c r="C24" s="95" t="s">
        <v>69</v>
      </c>
      <c r="D24" s="93" t="s">
        <v>109</v>
      </c>
      <c r="E24" s="93">
        <v>0.01</v>
      </c>
      <c r="F24" s="111"/>
    </row>
    <row r="25" spans="1:6" x14ac:dyDescent="0.25">
      <c r="A25" s="111"/>
      <c r="B25" s="111"/>
      <c r="C25" s="97" t="s">
        <v>61</v>
      </c>
      <c r="D25" s="98" t="s">
        <v>110</v>
      </c>
      <c r="E25" s="93">
        <v>1.4999999999999999E-2</v>
      </c>
      <c r="F25" s="111"/>
    </row>
    <row r="26" spans="1:6" x14ac:dyDescent="0.25">
      <c r="A26" s="111"/>
      <c r="B26" s="111"/>
      <c r="C26" s="95" t="s">
        <v>73</v>
      </c>
      <c r="D26" s="98" t="s">
        <v>110</v>
      </c>
      <c r="E26" s="93">
        <v>0.01</v>
      </c>
      <c r="F26" s="111"/>
    </row>
    <row r="27" spans="1:6" x14ac:dyDescent="0.25">
      <c r="A27" s="111"/>
      <c r="B27" s="111"/>
      <c r="C27" s="97" t="s">
        <v>63</v>
      </c>
      <c r="D27" s="98" t="s">
        <v>117</v>
      </c>
      <c r="E27" s="93">
        <v>0.02</v>
      </c>
      <c r="F27" s="111"/>
    </row>
    <row r="28" spans="1:6" x14ac:dyDescent="0.25">
      <c r="A28" s="111"/>
      <c r="B28" s="111"/>
      <c r="C28" s="110" t="s">
        <v>66</v>
      </c>
      <c r="D28" s="119" t="s">
        <v>72</v>
      </c>
      <c r="E28" s="120">
        <v>0.02</v>
      </c>
      <c r="F28" s="111"/>
    </row>
    <row r="29" spans="1:6" x14ac:dyDescent="0.25">
      <c r="A29" s="121"/>
      <c r="B29" s="121"/>
      <c r="C29" s="122" t="s">
        <v>68</v>
      </c>
      <c r="D29" s="123" t="s">
        <v>72</v>
      </c>
      <c r="E29" s="124">
        <v>0.02</v>
      </c>
      <c r="F29" s="121"/>
    </row>
  </sheetData>
  <mergeCells count="8">
    <mergeCell ref="G2:G3"/>
    <mergeCell ref="H2:H3"/>
    <mergeCell ref="C1:F1"/>
    <mergeCell ref="A2:A3"/>
    <mergeCell ref="B2:B3"/>
    <mergeCell ref="C2:C3"/>
    <mergeCell ref="D2:D3"/>
    <mergeCell ref="E2: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F16" sqref="F16"/>
    </sheetView>
  </sheetViews>
  <sheetFormatPr defaultRowHeight="15.75" x14ac:dyDescent="0.25"/>
  <cols>
    <col min="1" max="1" width="4.375" style="1" customWidth="1"/>
    <col min="2" max="2" width="31.875" style="2" customWidth="1"/>
    <col min="3" max="4" width="9" style="2" customWidth="1"/>
    <col min="5" max="5" width="10.75" style="40" customWidth="1"/>
    <col min="6" max="6" width="13.5" style="5" customWidth="1"/>
    <col min="7" max="7" width="2.5" style="6" customWidth="1"/>
    <col min="8" max="8" width="6" style="6" bestFit="1" customWidth="1"/>
    <col min="9" max="9" width="10.875" style="6" bestFit="1" customWidth="1"/>
    <col min="10" max="10" width="6" style="6" bestFit="1" customWidth="1"/>
    <col min="11" max="249" width="9" style="6"/>
    <col min="250" max="250" width="4.375" style="6" customWidth="1"/>
    <col min="251" max="251" width="40.125" style="6" customWidth="1"/>
    <col min="252" max="252" width="11.375" style="6" customWidth="1"/>
    <col min="253" max="253" width="9" style="6" customWidth="1"/>
    <col min="254" max="254" width="7" style="6" customWidth="1"/>
    <col min="255" max="257" width="0" style="6" hidden="1" customWidth="1"/>
    <col min="258" max="258" width="10.75" style="6" customWidth="1"/>
    <col min="259" max="259" width="14.125" style="6" customWidth="1"/>
    <col min="260" max="260" width="14.75" style="6" customWidth="1"/>
    <col min="261" max="261" width="13.5" style="6" customWidth="1"/>
    <col min="262" max="262" width="24.25" style="6" customWidth="1"/>
    <col min="263" max="263" width="2.375" style="6" customWidth="1"/>
    <col min="264" max="266" width="0" style="6" hidden="1" customWidth="1"/>
    <col min="267" max="505" width="9" style="6"/>
    <col min="506" max="506" width="4.375" style="6" customWidth="1"/>
    <col min="507" max="507" width="40.125" style="6" customWidth="1"/>
    <col min="508" max="508" width="11.375" style="6" customWidth="1"/>
    <col min="509" max="509" width="9" style="6" customWidth="1"/>
    <col min="510" max="510" width="7" style="6" customWidth="1"/>
    <col min="511" max="513" width="0" style="6" hidden="1" customWidth="1"/>
    <col min="514" max="514" width="10.75" style="6" customWidth="1"/>
    <col min="515" max="515" width="14.125" style="6" customWidth="1"/>
    <col min="516" max="516" width="14.75" style="6" customWidth="1"/>
    <col min="517" max="517" width="13.5" style="6" customWidth="1"/>
    <col min="518" max="518" width="24.25" style="6" customWidth="1"/>
    <col min="519" max="519" width="2.375" style="6" customWidth="1"/>
    <col min="520" max="522" width="0" style="6" hidden="1" customWidth="1"/>
    <col min="523" max="761" width="9" style="6"/>
    <col min="762" max="762" width="4.375" style="6" customWidth="1"/>
    <col min="763" max="763" width="40.125" style="6" customWidth="1"/>
    <col min="764" max="764" width="11.375" style="6" customWidth="1"/>
    <col min="765" max="765" width="9" style="6" customWidth="1"/>
    <col min="766" max="766" width="7" style="6" customWidth="1"/>
    <col min="767" max="769" width="0" style="6" hidden="1" customWidth="1"/>
    <col min="770" max="770" width="10.75" style="6" customWidth="1"/>
    <col min="771" max="771" width="14.125" style="6" customWidth="1"/>
    <col min="772" max="772" width="14.75" style="6" customWidth="1"/>
    <col min="773" max="773" width="13.5" style="6" customWidth="1"/>
    <col min="774" max="774" width="24.25" style="6" customWidth="1"/>
    <col min="775" max="775" width="2.375" style="6" customWidth="1"/>
    <col min="776" max="778" width="0" style="6" hidden="1" customWidth="1"/>
    <col min="779" max="1017" width="9" style="6"/>
    <col min="1018" max="1018" width="4.375" style="6" customWidth="1"/>
    <col min="1019" max="1019" width="40.125" style="6" customWidth="1"/>
    <col min="1020" max="1020" width="11.375" style="6" customWidth="1"/>
    <col min="1021" max="1021" width="9" style="6" customWidth="1"/>
    <col min="1022" max="1022" width="7" style="6" customWidth="1"/>
    <col min="1023" max="1025" width="0" style="6" hidden="1" customWidth="1"/>
    <col min="1026" max="1026" width="10.75" style="6" customWidth="1"/>
    <col min="1027" max="1027" width="14.125" style="6" customWidth="1"/>
    <col min="1028" max="1028" width="14.75" style="6" customWidth="1"/>
    <col min="1029" max="1029" width="13.5" style="6" customWidth="1"/>
    <col min="1030" max="1030" width="24.25" style="6" customWidth="1"/>
    <col min="1031" max="1031" width="2.375" style="6" customWidth="1"/>
    <col min="1032" max="1034" width="0" style="6" hidden="1" customWidth="1"/>
    <col min="1035" max="1273" width="9" style="6"/>
    <col min="1274" max="1274" width="4.375" style="6" customWidth="1"/>
    <col min="1275" max="1275" width="40.125" style="6" customWidth="1"/>
    <col min="1276" max="1276" width="11.375" style="6" customWidth="1"/>
    <col min="1277" max="1277" width="9" style="6" customWidth="1"/>
    <col min="1278" max="1278" width="7" style="6" customWidth="1"/>
    <col min="1279" max="1281" width="0" style="6" hidden="1" customWidth="1"/>
    <col min="1282" max="1282" width="10.75" style="6" customWidth="1"/>
    <col min="1283" max="1283" width="14.125" style="6" customWidth="1"/>
    <col min="1284" max="1284" width="14.75" style="6" customWidth="1"/>
    <col min="1285" max="1285" width="13.5" style="6" customWidth="1"/>
    <col min="1286" max="1286" width="24.25" style="6" customWidth="1"/>
    <col min="1287" max="1287" width="2.375" style="6" customWidth="1"/>
    <col min="1288" max="1290" width="0" style="6" hidden="1" customWidth="1"/>
    <col min="1291" max="1529" width="9" style="6"/>
    <col min="1530" max="1530" width="4.375" style="6" customWidth="1"/>
    <col min="1531" max="1531" width="40.125" style="6" customWidth="1"/>
    <col min="1532" max="1532" width="11.375" style="6" customWidth="1"/>
    <col min="1533" max="1533" width="9" style="6" customWidth="1"/>
    <col min="1534" max="1534" width="7" style="6" customWidth="1"/>
    <col min="1535" max="1537" width="0" style="6" hidden="1" customWidth="1"/>
    <col min="1538" max="1538" width="10.75" style="6" customWidth="1"/>
    <col min="1539" max="1539" width="14.125" style="6" customWidth="1"/>
    <col min="1540" max="1540" width="14.75" style="6" customWidth="1"/>
    <col min="1541" max="1541" width="13.5" style="6" customWidth="1"/>
    <col min="1542" max="1542" width="24.25" style="6" customWidth="1"/>
    <col min="1543" max="1543" width="2.375" style="6" customWidth="1"/>
    <col min="1544" max="1546" width="0" style="6" hidden="1" customWidth="1"/>
    <col min="1547" max="1785" width="9" style="6"/>
    <col min="1786" max="1786" width="4.375" style="6" customWidth="1"/>
    <col min="1787" max="1787" width="40.125" style="6" customWidth="1"/>
    <col min="1788" max="1788" width="11.375" style="6" customWidth="1"/>
    <col min="1789" max="1789" width="9" style="6" customWidth="1"/>
    <col min="1790" max="1790" width="7" style="6" customWidth="1"/>
    <col min="1791" max="1793" width="0" style="6" hidden="1" customWidth="1"/>
    <col min="1794" max="1794" width="10.75" style="6" customWidth="1"/>
    <col min="1795" max="1795" width="14.125" style="6" customWidth="1"/>
    <col min="1796" max="1796" width="14.75" style="6" customWidth="1"/>
    <col min="1797" max="1797" width="13.5" style="6" customWidth="1"/>
    <col min="1798" max="1798" width="24.25" style="6" customWidth="1"/>
    <col min="1799" max="1799" width="2.375" style="6" customWidth="1"/>
    <col min="1800" max="1802" width="0" style="6" hidden="1" customWidth="1"/>
    <col min="1803" max="2041" width="9" style="6"/>
    <col min="2042" max="2042" width="4.375" style="6" customWidth="1"/>
    <col min="2043" max="2043" width="40.125" style="6" customWidth="1"/>
    <col min="2044" max="2044" width="11.375" style="6" customWidth="1"/>
    <col min="2045" max="2045" width="9" style="6" customWidth="1"/>
    <col min="2046" max="2046" width="7" style="6" customWidth="1"/>
    <col min="2047" max="2049" width="0" style="6" hidden="1" customWidth="1"/>
    <col min="2050" max="2050" width="10.75" style="6" customWidth="1"/>
    <col min="2051" max="2051" width="14.125" style="6" customWidth="1"/>
    <col min="2052" max="2052" width="14.75" style="6" customWidth="1"/>
    <col min="2053" max="2053" width="13.5" style="6" customWidth="1"/>
    <col min="2054" max="2054" width="24.25" style="6" customWidth="1"/>
    <col min="2055" max="2055" width="2.375" style="6" customWidth="1"/>
    <col min="2056" max="2058" width="0" style="6" hidden="1" customWidth="1"/>
    <col min="2059" max="2297" width="9" style="6"/>
    <col min="2298" max="2298" width="4.375" style="6" customWidth="1"/>
    <col min="2299" max="2299" width="40.125" style="6" customWidth="1"/>
    <col min="2300" max="2300" width="11.375" style="6" customWidth="1"/>
    <col min="2301" max="2301" width="9" style="6" customWidth="1"/>
    <col min="2302" max="2302" width="7" style="6" customWidth="1"/>
    <col min="2303" max="2305" width="0" style="6" hidden="1" customWidth="1"/>
    <col min="2306" max="2306" width="10.75" style="6" customWidth="1"/>
    <col min="2307" max="2307" width="14.125" style="6" customWidth="1"/>
    <col min="2308" max="2308" width="14.75" style="6" customWidth="1"/>
    <col min="2309" max="2309" width="13.5" style="6" customWidth="1"/>
    <col min="2310" max="2310" width="24.25" style="6" customWidth="1"/>
    <col min="2311" max="2311" width="2.375" style="6" customWidth="1"/>
    <col min="2312" max="2314" width="0" style="6" hidden="1" customWidth="1"/>
    <col min="2315" max="2553" width="9" style="6"/>
    <col min="2554" max="2554" width="4.375" style="6" customWidth="1"/>
    <col min="2555" max="2555" width="40.125" style="6" customWidth="1"/>
    <col min="2556" max="2556" width="11.375" style="6" customWidth="1"/>
    <col min="2557" max="2557" width="9" style="6" customWidth="1"/>
    <col min="2558" max="2558" width="7" style="6" customWidth="1"/>
    <col min="2559" max="2561" width="0" style="6" hidden="1" customWidth="1"/>
    <col min="2562" max="2562" width="10.75" style="6" customWidth="1"/>
    <col min="2563" max="2563" width="14.125" style="6" customWidth="1"/>
    <col min="2564" max="2564" width="14.75" style="6" customWidth="1"/>
    <col min="2565" max="2565" width="13.5" style="6" customWidth="1"/>
    <col min="2566" max="2566" width="24.25" style="6" customWidth="1"/>
    <col min="2567" max="2567" width="2.375" style="6" customWidth="1"/>
    <col min="2568" max="2570" width="0" style="6" hidden="1" customWidth="1"/>
    <col min="2571" max="2809" width="9" style="6"/>
    <col min="2810" max="2810" width="4.375" style="6" customWidth="1"/>
    <col min="2811" max="2811" width="40.125" style="6" customWidth="1"/>
    <col min="2812" max="2812" width="11.375" style="6" customWidth="1"/>
    <col min="2813" max="2813" width="9" style="6" customWidth="1"/>
    <col min="2814" max="2814" width="7" style="6" customWidth="1"/>
    <col min="2815" max="2817" width="0" style="6" hidden="1" customWidth="1"/>
    <col min="2818" max="2818" width="10.75" style="6" customWidth="1"/>
    <col min="2819" max="2819" width="14.125" style="6" customWidth="1"/>
    <col min="2820" max="2820" width="14.75" style="6" customWidth="1"/>
    <col min="2821" max="2821" width="13.5" style="6" customWidth="1"/>
    <col min="2822" max="2822" width="24.25" style="6" customWidth="1"/>
    <col min="2823" max="2823" width="2.375" style="6" customWidth="1"/>
    <col min="2824" max="2826" width="0" style="6" hidden="1" customWidth="1"/>
    <col min="2827" max="3065" width="9" style="6"/>
    <col min="3066" max="3066" width="4.375" style="6" customWidth="1"/>
    <col min="3067" max="3067" width="40.125" style="6" customWidth="1"/>
    <col min="3068" max="3068" width="11.375" style="6" customWidth="1"/>
    <col min="3069" max="3069" width="9" style="6" customWidth="1"/>
    <col min="3070" max="3070" width="7" style="6" customWidth="1"/>
    <col min="3071" max="3073" width="0" style="6" hidden="1" customWidth="1"/>
    <col min="3074" max="3074" width="10.75" style="6" customWidth="1"/>
    <col min="3075" max="3075" width="14.125" style="6" customWidth="1"/>
    <col min="3076" max="3076" width="14.75" style="6" customWidth="1"/>
    <col min="3077" max="3077" width="13.5" style="6" customWidth="1"/>
    <col min="3078" max="3078" width="24.25" style="6" customWidth="1"/>
    <col min="3079" max="3079" width="2.375" style="6" customWidth="1"/>
    <col min="3080" max="3082" width="0" style="6" hidden="1" customWidth="1"/>
    <col min="3083" max="3321" width="9" style="6"/>
    <col min="3322" max="3322" width="4.375" style="6" customWidth="1"/>
    <col min="3323" max="3323" width="40.125" style="6" customWidth="1"/>
    <col min="3324" max="3324" width="11.375" style="6" customWidth="1"/>
    <col min="3325" max="3325" width="9" style="6" customWidth="1"/>
    <col min="3326" max="3326" width="7" style="6" customWidth="1"/>
    <col min="3327" max="3329" width="0" style="6" hidden="1" customWidth="1"/>
    <col min="3330" max="3330" width="10.75" style="6" customWidth="1"/>
    <col min="3331" max="3331" width="14.125" style="6" customWidth="1"/>
    <col min="3332" max="3332" width="14.75" style="6" customWidth="1"/>
    <col min="3333" max="3333" width="13.5" style="6" customWidth="1"/>
    <col min="3334" max="3334" width="24.25" style="6" customWidth="1"/>
    <col min="3335" max="3335" width="2.375" style="6" customWidth="1"/>
    <col min="3336" max="3338" width="0" style="6" hidden="1" customWidth="1"/>
    <col min="3339" max="3577" width="9" style="6"/>
    <col min="3578" max="3578" width="4.375" style="6" customWidth="1"/>
    <col min="3579" max="3579" width="40.125" style="6" customWidth="1"/>
    <col min="3580" max="3580" width="11.375" style="6" customWidth="1"/>
    <col min="3581" max="3581" width="9" style="6" customWidth="1"/>
    <col min="3582" max="3582" width="7" style="6" customWidth="1"/>
    <col min="3583" max="3585" width="0" style="6" hidden="1" customWidth="1"/>
    <col min="3586" max="3586" width="10.75" style="6" customWidth="1"/>
    <col min="3587" max="3587" width="14.125" style="6" customWidth="1"/>
    <col min="3588" max="3588" width="14.75" style="6" customWidth="1"/>
    <col min="3589" max="3589" width="13.5" style="6" customWidth="1"/>
    <col min="3590" max="3590" width="24.25" style="6" customWidth="1"/>
    <col min="3591" max="3591" width="2.375" style="6" customWidth="1"/>
    <col min="3592" max="3594" width="0" style="6" hidden="1" customWidth="1"/>
    <col min="3595" max="3833" width="9" style="6"/>
    <col min="3834" max="3834" width="4.375" style="6" customWidth="1"/>
    <col min="3835" max="3835" width="40.125" style="6" customWidth="1"/>
    <col min="3836" max="3836" width="11.375" style="6" customWidth="1"/>
    <col min="3837" max="3837" width="9" style="6" customWidth="1"/>
    <col min="3838" max="3838" width="7" style="6" customWidth="1"/>
    <col min="3839" max="3841" width="0" style="6" hidden="1" customWidth="1"/>
    <col min="3842" max="3842" width="10.75" style="6" customWidth="1"/>
    <col min="3843" max="3843" width="14.125" style="6" customWidth="1"/>
    <col min="3844" max="3844" width="14.75" style="6" customWidth="1"/>
    <col min="3845" max="3845" width="13.5" style="6" customWidth="1"/>
    <col min="3846" max="3846" width="24.25" style="6" customWidth="1"/>
    <col min="3847" max="3847" width="2.375" style="6" customWidth="1"/>
    <col min="3848" max="3850" width="0" style="6" hidden="1" customWidth="1"/>
    <col min="3851" max="4089" width="9" style="6"/>
    <col min="4090" max="4090" width="4.375" style="6" customWidth="1"/>
    <col min="4091" max="4091" width="40.125" style="6" customWidth="1"/>
    <col min="4092" max="4092" width="11.375" style="6" customWidth="1"/>
    <col min="4093" max="4093" width="9" style="6" customWidth="1"/>
    <col min="4094" max="4094" width="7" style="6" customWidth="1"/>
    <col min="4095" max="4097" width="0" style="6" hidden="1" customWidth="1"/>
    <col min="4098" max="4098" width="10.75" style="6" customWidth="1"/>
    <col min="4099" max="4099" width="14.125" style="6" customWidth="1"/>
    <col min="4100" max="4100" width="14.75" style="6" customWidth="1"/>
    <col min="4101" max="4101" width="13.5" style="6" customWidth="1"/>
    <col min="4102" max="4102" width="24.25" style="6" customWidth="1"/>
    <col min="4103" max="4103" width="2.375" style="6" customWidth="1"/>
    <col min="4104" max="4106" width="0" style="6" hidden="1" customWidth="1"/>
    <col min="4107" max="4345" width="9" style="6"/>
    <col min="4346" max="4346" width="4.375" style="6" customWidth="1"/>
    <col min="4347" max="4347" width="40.125" style="6" customWidth="1"/>
    <col min="4348" max="4348" width="11.375" style="6" customWidth="1"/>
    <col min="4349" max="4349" width="9" style="6" customWidth="1"/>
    <col min="4350" max="4350" width="7" style="6" customWidth="1"/>
    <col min="4351" max="4353" width="0" style="6" hidden="1" customWidth="1"/>
    <col min="4354" max="4354" width="10.75" style="6" customWidth="1"/>
    <col min="4355" max="4355" width="14.125" style="6" customWidth="1"/>
    <col min="4356" max="4356" width="14.75" style="6" customWidth="1"/>
    <col min="4357" max="4357" width="13.5" style="6" customWidth="1"/>
    <col min="4358" max="4358" width="24.25" style="6" customWidth="1"/>
    <col min="4359" max="4359" width="2.375" style="6" customWidth="1"/>
    <col min="4360" max="4362" width="0" style="6" hidden="1" customWidth="1"/>
    <col min="4363" max="4601" width="9" style="6"/>
    <col min="4602" max="4602" width="4.375" style="6" customWidth="1"/>
    <col min="4603" max="4603" width="40.125" style="6" customWidth="1"/>
    <col min="4604" max="4604" width="11.375" style="6" customWidth="1"/>
    <col min="4605" max="4605" width="9" style="6" customWidth="1"/>
    <col min="4606" max="4606" width="7" style="6" customWidth="1"/>
    <col min="4607" max="4609" width="0" style="6" hidden="1" customWidth="1"/>
    <col min="4610" max="4610" width="10.75" style="6" customWidth="1"/>
    <col min="4611" max="4611" width="14.125" style="6" customWidth="1"/>
    <col min="4612" max="4612" width="14.75" style="6" customWidth="1"/>
    <col min="4613" max="4613" width="13.5" style="6" customWidth="1"/>
    <col min="4614" max="4614" width="24.25" style="6" customWidth="1"/>
    <col min="4615" max="4615" width="2.375" style="6" customWidth="1"/>
    <col min="4616" max="4618" width="0" style="6" hidden="1" customWidth="1"/>
    <col min="4619" max="4857" width="9" style="6"/>
    <col min="4858" max="4858" width="4.375" style="6" customWidth="1"/>
    <col min="4859" max="4859" width="40.125" style="6" customWidth="1"/>
    <col min="4860" max="4860" width="11.375" style="6" customWidth="1"/>
    <col min="4861" max="4861" width="9" style="6" customWidth="1"/>
    <col min="4862" max="4862" width="7" style="6" customWidth="1"/>
    <col min="4863" max="4865" width="0" style="6" hidden="1" customWidth="1"/>
    <col min="4866" max="4866" width="10.75" style="6" customWidth="1"/>
    <col min="4867" max="4867" width="14.125" style="6" customWidth="1"/>
    <col min="4868" max="4868" width="14.75" style="6" customWidth="1"/>
    <col min="4869" max="4869" width="13.5" style="6" customWidth="1"/>
    <col min="4870" max="4870" width="24.25" style="6" customWidth="1"/>
    <col min="4871" max="4871" width="2.375" style="6" customWidth="1"/>
    <col min="4872" max="4874" width="0" style="6" hidden="1" customWidth="1"/>
    <col min="4875" max="5113" width="9" style="6"/>
    <col min="5114" max="5114" width="4.375" style="6" customWidth="1"/>
    <col min="5115" max="5115" width="40.125" style="6" customWidth="1"/>
    <col min="5116" max="5116" width="11.375" style="6" customWidth="1"/>
    <col min="5117" max="5117" width="9" style="6" customWidth="1"/>
    <col min="5118" max="5118" width="7" style="6" customWidth="1"/>
    <col min="5119" max="5121" width="0" style="6" hidden="1" customWidth="1"/>
    <col min="5122" max="5122" width="10.75" style="6" customWidth="1"/>
    <col min="5123" max="5123" width="14.125" style="6" customWidth="1"/>
    <col min="5124" max="5124" width="14.75" style="6" customWidth="1"/>
    <col min="5125" max="5125" width="13.5" style="6" customWidth="1"/>
    <col min="5126" max="5126" width="24.25" style="6" customWidth="1"/>
    <col min="5127" max="5127" width="2.375" style="6" customWidth="1"/>
    <col min="5128" max="5130" width="0" style="6" hidden="1" customWidth="1"/>
    <col min="5131" max="5369" width="9" style="6"/>
    <col min="5370" max="5370" width="4.375" style="6" customWidth="1"/>
    <col min="5371" max="5371" width="40.125" style="6" customWidth="1"/>
    <col min="5372" max="5372" width="11.375" style="6" customWidth="1"/>
    <col min="5373" max="5373" width="9" style="6" customWidth="1"/>
    <col min="5374" max="5374" width="7" style="6" customWidth="1"/>
    <col min="5375" max="5377" width="0" style="6" hidden="1" customWidth="1"/>
    <col min="5378" max="5378" width="10.75" style="6" customWidth="1"/>
    <col min="5379" max="5379" width="14.125" style="6" customWidth="1"/>
    <col min="5380" max="5380" width="14.75" style="6" customWidth="1"/>
    <col min="5381" max="5381" width="13.5" style="6" customWidth="1"/>
    <col min="5382" max="5382" width="24.25" style="6" customWidth="1"/>
    <col min="5383" max="5383" width="2.375" style="6" customWidth="1"/>
    <col min="5384" max="5386" width="0" style="6" hidden="1" customWidth="1"/>
    <col min="5387" max="5625" width="9" style="6"/>
    <col min="5626" max="5626" width="4.375" style="6" customWidth="1"/>
    <col min="5627" max="5627" width="40.125" style="6" customWidth="1"/>
    <col min="5628" max="5628" width="11.375" style="6" customWidth="1"/>
    <col min="5629" max="5629" width="9" style="6" customWidth="1"/>
    <col min="5630" max="5630" width="7" style="6" customWidth="1"/>
    <col min="5631" max="5633" width="0" style="6" hidden="1" customWidth="1"/>
    <col min="5634" max="5634" width="10.75" style="6" customWidth="1"/>
    <col min="5635" max="5635" width="14.125" style="6" customWidth="1"/>
    <col min="5636" max="5636" width="14.75" style="6" customWidth="1"/>
    <col min="5637" max="5637" width="13.5" style="6" customWidth="1"/>
    <col min="5638" max="5638" width="24.25" style="6" customWidth="1"/>
    <col min="5639" max="5639" width="2.375" style="6" customWidth="1"/>
    <col min="5640" max="5642" width="0" style="6" hidden="1" customWidth="1"/>
    <col min="5643" max="5881" width="9" style="6"/>
    <col min="5882" max="5882" width="4.375" style="6" customWidth="1"/>
    <col min="5883" max="5883" width="40.125" style="6" customWidth="1"/>
    <col min="5884" max="5884" width="11.375" style="6" customWidth="1"/>
    <col min="5885" max="5885" width="9" style="6" customWidth="1"/>
    <col min="5886" max="5886" width="7" style="6" customWidth="1"/>
    <col min="5887" max="5889" width="0" style="6" hidden="1" customWidth="1"/>
    <col min="5890" max="5890" width="10.75" style="6" customWidth="1"/>
    <col min="5891" max="5891" width="14.125" style="6" customWidth="1"/>
    <col min="5892" max="5892" width="14.75" style="6" customWidth="1"/>
    <col min="5893" max="5893" width="13.5" style="6" customWidth="1"/>
    <col min="5894" max="5894" width="24.25" style="6" customWidth="1"/>
    <col min="5895" max="5895" width="2.375" style="6" customWidth="1"/>
    <col min="5896" max="5898" width="0" style="6" hidden="1" customWidth="1"/>
    <col min="5899" max="6137" width="9" style="6"/>
    <col min="6138" max="6138" width="4.375" style="6" customWidth="1"/>
    <col min="6139" max="6139" width="40.125" style="6" customWidth="1"/>
    <col min="6140" max="6140" width="11.375" style="6" customWidth="1"/>
    <col min="6141" max="6141" width="9" style="6" customWidth="1"/>
    <col min="6142" max="6142" width="7" style="6" customWidth="1"/>
    <col min="6143" max="6145" width="0" style="6" hidden="1" customWidth="1"/>
    <col min="6146" max="6146" width="10.75" style="6" customWidth="1"/>
    <col min="6147" max="6147" width="14.125" style="6" customWidth="1"/>
    <col min="6148" max="6148" width="14.75" style="6" customWidth="1"/>
    <col min="6149" max="6149" width="13.5" style="6" customWidth="1"/>
    <col min="6150" max="6150" width="24.25" style="6" customWidth="1"/>
    <col min="6151" max="6151" width="2.375" style="6" customWidth="1"/>
    <col min="6152" max="6154" width="0" style="6" hidden="1" customWidth="1"/>
    <col min="6155" max="6393" width="9" style="6"/>
    <col min="6394" max="6394" width="4.375" style="6" customWidth="1"/>
    <col min="6395" max="6395" width="40.125" style="6" customWidth="1"/>
    <col min="6396" max="6396" width="11.375" style="6" customWidth="1"/>
    <col min="6397" max="6397" width="9" style="6" customWidth="1"/>
    <col min="6398" max="6398" width="7" style="6" customWidth="1"/>
    <col min="6399" max="6401" width="0" style="6" hidden="1" customWidth="1"/>
    <col min="6402" max="6402" width="10.75" style="6" customWidth="1"/>
    <col min="6403" max="6403" width="14.125" style="6" customWidth="1"/>
    <col min="6404" max="6404" width="14.75" style="6" customWidth="1"/>
    <col min="6405" max="6405" width="13.5" style="6" customWidth="1"/>
    <col min="6406" max="6406" width="24.25" style="6" customWidth="1"/>
    <col min="6407" max="6407" width="2.375" style="6" customWidth="1"/>
    <col min="6408" max="6410" width="0" style="6" hidden="1" customWidth="1"/>
    <col min="6411" max="6649" width="9" style="6"/>
    <col min="6650" max="6650" width="4.375" style="6" customWidth="1"/>
    <col min="6651" max="6651" width="40.125" style="6" customWidth="1"/>
    <col min="6652" max="6652" width="11.375" style="6" customWidth="1"/>
    <col min="6653" max="6653" width="9" style="6" customWidth="1"/>
    <col min="6654" max="6654" width="7" style="6" customWidth="1"/>
    <col min="6655" max="6657" width="0" style="6" hidden="1" customWidth="1"/>
    <col min="6658" max="6658" width="10.75" style="6" customWidth="1"/>
    <col min="6659" max="6659" width="14.125" style="6" customWidth="1"/>
    <col min="6660" max="6660" width="14.75" style="6" customWidth="1"/>
    <col min="6661" max="6661" width="13.5" style="6" customWidth="1"/>
    <col min="6662" max="6662" width="24.25" style="6" customWidth="1"/>
    <col min="6663" max="6663" width="2.375" style="6" customWidth="1"/>
    <col min="6664" max="6666" width="0" style="6" hidden="1" customWidth="1"/>
    <col min="6667" max="6905" width="9" style="6"/>
    <col min="6906" max="6906" width="4.375" style="6" customWidth="1"/>
    <col min="6907" max="6907" width="40.125" style="6" customWidth="1"/>
    <col min="6908" max="6908" width="11.375" style="6" customWidth="1"/>
    <col min="6909" max="6909" width="9" style="6" customWidth="1"/>
    <col min="6910" max="6910" width="7" style="6" customWidth="1"/>
    <col min="6911" max="6913" width="0" style="6" hidden="1" customWidth="1"/>
    <col min="6914" max="6914" width="10.75" style="6" customWidth="1"/>
    <col min="6915" max="6915" width="14.125" style="6" customWidth="1"/>
    <col min="6916" max="6916" width="14.75" style="6" customWidth="1"/>
    <col min="6917" max="6917" width="13.5" style="6" customWidth="1"/>
    <col min="6918" max="6918" width="24.25" style="6" customWidth="1"/>
    <col min="6919" max="6919" width="2.375" style="6" customWidth="1"/>
    <col min="6920" max="6922" width="0" style="6" hidden="1" customWidth="1"/>
    <col min="6923" max="7161" width="9" style="6"/>
    <col min="7162" max="7162" width="4.375" style="6" customWidth="1"/>
    <col min="7163" max="7163" width="40.125" style="6" customWidth="1"/>
    <col min="7164" max="7164" width="11.375" style="6" customWidth="1"/>
    <col min="7165" max="7165" width="9" style="6" customWidth="1"/>
    <col min="7166" max="7166" width="7" style="6" customWidth="1"/>
    <col min="7167" max="7169" width="0" style="6" hidden="1" customWidth="1"/>
    <col min="7170" max="7170" width="10.75" style="6" customWidth="1"/>
    <col min="7171" max="7171" width="14.125" style="6" customWidth="1"/>
    <col min="7172" max="7172" width="14.75" style="6" customWidth="1"/>
    <col min="7173" max="7173" width="13.5" style="6" customWidth="1"/>
    <col min="7174" max="7174" width="24.25" style="6" customWidth="1"/>
    <col min="7175" max="7175" width="2.375" style="6" customWidth="1"/>
    <col min="7176" max="7178" width="0" style="6" hidden="1" customWidth="1"/>
    <col min="7179" max="7417" width="9" style="6"/>
    <col min="7418" max="7418" width="4.375" style="6" customWidth="1"/>
    <col min="7419" max="7419" width="40.125" style="6" customWidth="1"/>
    <col min="7420" max="7420" width="11.375" style="6" customWidth="1"/>
    <col min="7421" max="7421" width="9" style="6" customWidth="1"/>
    <col min="7422" max="7422" width="7" style="6" customWidth="1"/>
    <col min="7423" max="7425" width="0" style="6" hidden="1" customWidth="1"/>
    <col min="7426" max="7426" width="10.75" style="6" customWidth="1"/>
    <col min="7427" max="7427" width="14.125" style="6" customWidth="1"/>
    <col min="7428" max="7428" width="14.75" style="6" customWidth="1"/>
    <col min="7429" max="7429" width="13.5" style="6" customWidth="1"/>
    <col min="7430" max="7430" width="24.25" style="6" customWidth="1"/>
    <col min="7431" max="7431" width="2.375" style="6" customWidth="1"/>
    <col min="7432" max="7434" width="0" style="6" hidden="1" customWidth="1"/>
    <col min="7435" max="7673" width="9" style="6"/>
    <col min="7674" max="7674" width="4.375" style="6" customWidth="1"/>
    <col min="7675" max="7675" width="40.125" style="6" customWidth="1"/>
    <col min="7676" max="7676" width="11.375" style="6" customWidth="1"/>
    <col min="7677" max="7677" width="9" style="6" customWidth="1"/>
    <col min="7678" max="7678" width="7" style="6" customWidth="1"/>
    <col min="7679" max="7681" width="0" style="6" hidden="1" customWidth="1"/>
    <col min="7682" max="7682" width="10.75" style="6" customWidth="1"/>
    <col min="7683" max="7683" width="14.125" style="6" customWidth="1"/>
    <col min="7684" max="7684" width="14.75" style="6" customWidth="1"/>
    <col min="7685" max="7685" width="13.5" style="6" customWidth="1"/>
    <col min="7686" max="7686" width="24.25" style="6" customWidth="1"/>
    <col min="7687" max="7687" width="2.375" style="6" customWidth="1"/>
    <col min="7688" max="7690" width="0" style="6" hidden="1" customWidth="1"/>
    <col min="7691" max="7929" width="9" style="6"/>
    <col min="7930" max="7930" width="4.375" style="6" customWidth="1"/>
    <col min="7931" max="7931" width="40.125" style="6" customWidth="1"/>
    <col min="7932" max="7932" width="11.375" style="6" customWidth="1"/>
    <col min="7933" max="7933" width="9" style="6" customWidth="1"/>
    <col min="7934" max="7934" width="7" style="6" customWidth="1"/>
    <col min="7935" max="7937" width="0" style="6" hidden="1" customWidth="1"/>
    <col min="7938" max="7938" width="10.75" style="6" customWidth="1"/>
    <col min="7939" max="7939" width="14.125" style="6" customWidth="1"/>
    <col min="7940" max="7940" width="14.75" style="6" customWidth="1"/>
    <col min="7941" max="7941" width="13.5" style="6" customWidth="1"/>
    <col min="7942" max="7942" width="24.25" style="6" customWidth="1"/>
    <col min="7943" max="7943" width="2.375" style="6" customWidth="1"/>
    <col min="7944" max="7946" width="0" style="6" hidden="1" customWidth="1"/>
    <col min="7947" max="8185" width="9" style="6"/>
    <col min="8186" max="8186" width="4.375" style="6" customWidth="1"/>
    <col min="8187" max="8187" width="40.125" style="6" customWidth="1"/>
    <col min="8188" max="8188" width="11.375" style="6" customWidth="1"/>
    <col min="8189" max="8189" width="9" style="6" customWidth="1"/>
    <col min="8190" max="8190" width="7" style="6" customWidth="1"/>
    <col min="8191" max="8193" width="0" style="6" hidden="1" customWidth="1"/>
    <col min="8194" max="8194" width="10.75" style="6" customWidth="1"/>
    <col min="8195" max="8195" width="14.125" style="6" customWidth="1"/>
    <col min="8196" max="8196" width="14.75" style="6" customWidth="1"/>
    <col min="8197" max="8197" width="13.5" style="6" customWidth="1"/>
    <col min="8198" max="8198" width="24.25" style="6" customWidth="1"/>
    <col min="8199" max="8199" width="2.375" style="6" customWidth="1"/>
    <col min="8200" max="8202" width="0" style="6" hidden="1" customWidth="1"/>
    <col min="8203" max="8441" width="9" style="6"/>
    <col min="8442" max="8442" width="4.375" style="6" customWidth="1"/>
    <col min="8443" max="8443" width="40.125" style="6" customWidth="1"/>
    <col min="8444" max="8444" width="11.375" style="6" customWidth="1"/>
    <col min="8445" max="8445" width="9" style="6" customWidth="1"/>
    <col min="8446" max="8446" width="7" style="6" customWidth="1"/>
    <col min="8447" max="8449" width="0" style="6" hidden="1" customWidth="1"/>
    <col min="8450" max="8450" width="10.75" style="6" customWidth="1"/>
    <col min="8451" max="8451" width="14.125" style="6" customWidth="1"/>
    <col min="8452" max="8452" width="14.75" style="6" customWidth="1"/>
    <col min="8453" max="8453" width="13.5" style="6" customWidth="1"/>
    <col min="8454" max="8454" width="24.25" style="6" customWidth="1"/>
    <col min="8455" max="8455" width="2.375" style="6" customWidth="1"/>
    <col min="8456" max="8458" width="0" style="6" hidden="1" customWidth="1"/>
    <col min="8459" max="8697" width="9" style="6"/>
    <col min="8698" max="8698" width="4.375" style="6" customWidth="1"/>
    <col min="8699" max="8699" width="40.125" style="6" customWidth="1"/>
    <col min="8700" max="8700" width="11.375" style="6" customWidth="1"/>
    <col min="8701" max="8701" width="9" style="6" customWidth="1"/>
    <col min="8702" max="8702" width="7" style="6" customWidth="1"/>
    <col min="8703" max="8705" width="0" style="6" hidden="1" customWidth="1"/>
    <col min="8706" max="8706" width="10.75" style="6" customWidth="1"/>
    <col min="8707" max="8707" width="14.125" style="6" customWidth="1"/>
    <col min="8708" max="8708" width="14.75" style="6" customWidth="1"/>
    <col min="8709" max="8709" width="13.5" style="6" customWidth="1"/>
    <col min="8710" max="8710" width="24.25" style="6" customWidth="1"/>
    <col min="8711" max="8711" width="2.375" style="6" customWidth="1"/>
    <col min="8712" max="8714" width="0" style="6" hidden="1" customWidth="1"/>
    <col min="8715" max="8953" width="9" style="6"/>
    <col min="8954" max="8954" width="4.375" style="6" customWidth="1"/>
    <col min="8955" max="8955" width="40.125" style="6" customWidth="1"/>
    <col min="8956" max="8956" width="11.375" style="6" customWidth="1"/>
    <col min="8957" max="8957" width="9" style="6" customWidth="1"/>
    <col min="8958" max="8958" width="7" style="6" customWidth="1"/>
    <col min="8959" max="8961" width="0" style="6" hidden="1" customWidth="1"/>
    <col min="8962" max="8962" width="10.75" style="6" customWidth="1"/>
    <col min="8963" max="8963" width="14.125" style="6" customWidth="1"/>
    <col min="8964" max="8964" width="14.75" style="6" customWidth="1"/>
    <col min="8965" max="8965" width="13.5" style="6" customWidth="1"/>
    <col min="8966" max="8966" width="24.25" style="6" customWidth="1"/>
    <col min="8967" max="8967" width="2.375" style="6" customWidth="1"/>
    <col min="8968" max="8970" width="0" style="6" hidden="1" customWidth="1"/>
    <col min="8971" max="9209" width="9" style="6"/>
    <col min="9210" max="9210" width="4.375" style="6" customWidth="1"/>
    <col min="9211" max="9211" width="40.125" style="6" customWidth="1"/>
    <col min="9212" max="9212" width="11.375" style="6" customWidth="1"/>
    <col min="9213" max="9213" width="9" style="6" customWidth="1"/>
    <col min="9214" max="9214" width="7" style="6" customWidth="1"/>
    <col min="9215" max="9217" width="0" style="6" hidden="1" customWidth="1"/>
    <col min="9218" max="9218" width="10.75" style="6" customWidth="1"/>
    <col min="9219" max="9219" width="14.125" style="6" customWidth="1"/>
    <col min="9220" max="9220" width="14.75" style="6" customWidth="1"/>
    <col min="9221" max="9221" width="13.5" style="6" customWidth="1"/>
    <col min="9222" max="9222" width="24.25" style="6" customWidth="1"/>
    <col min="9223" max="9223" width="2.375" style="6" customWidth="1"/>
    <col min="9224" max="9226" width="0" style="6" hidden="1" customWidth="1"/>
    <col min="9227" max="9465" width="9" style="6"/>
    <col min="9466" max="9466" width="4.375" style="6" customWidth="1"/>
    <col min="9467" max="9467" width="40.125" style="6" customWidth="1"/>
    <col min="9468" max="9468" width="11.375" style="6" customWidth="1"/>
    <col min="9469" max="9469" width="9" style="6" customWidth="1"/>
    <col min="9470" max="9470" width="7" style="6" customWidth="1"/>
    <col min="9471" max="9473" width="0" style="6" hidden="1" customWidth="1"/>
    <col min="9474" max="9474" width="10.75" style="6" customWidth="1"/>
    <col min="9475" max="9475" width="14.125" style="6" customWidth="1"/>
    <col min="9476" max="9476" width="14.75" style="6" customWidth="1"/>
    <col min="9477" max="9477" width="13.5" style="6" customWidth="1"/>
    <col min="9478" max="9478" width="24.25" style="6" customWidth="1"/>
    <col min="9479" max="9479" width="2.375" style="6" customWidth="1"/>
    <col min="9480" max="9482" width="0" style="6" hidden="1" customWidth="1"/>
    <col min="9483" max="9721" width="9" style="6"/>
    <col min="9722" max="9722" width="4.375" style="6" customWidth="1"/>
    <col min="9723" max="9723" width="40.125" style="6" customWidth="1"/>
    <col min="9724" max="9724" width="11.375" style="6" customWidth="1"/>
    <col min="9725" max="9725" width="9" style="6" customWidth="1"/>
    <col min="9726" max="9726" width="7" style="6" customWidth="1"/>
    <col min="9727" max="9729" width="0" style="6" hidden="1" customWidth="1"/>
    <col min="9730" max="9730" width="10.75" style="6" customWidth="1"/>
    <col min="9731" max="9731" width="14.125" style="6" customWidth="1"/>
    <col min="9732" max="9732" width="14.75" style="6" customWidth="1"/>
    <col min="9733" max="9733" width="13.5" style="6" customWidth="1"/>
    <col min="9734" max="9734" width="24.25" style="6" customWidth="1"/>
    <col min="9735" max="9735" width="2.375" style="6" customWidth="1"/>
    <col min="9736" max="9738" width="0" style="6" hidden="1" customWidth="1"/>
    <col min="9739" max="9977" width="9" style="6"/>
    <col min="9978" max="9978" width="4.375" style="6" customWidth="1"/>
    <col min="9979" max="9979" width="40.125" style="6" customWidth="1"/>
    <col min="9980" max="9980" width="11.375" style="6" customWidth="1"/>
    <col min="9981" max="9981" width="9" style="6" customWidth="1"/>
    <col min="9982" max="9982" width="7" style="6" customWidth="1"/>
    <col min="9983" max="9985" width="0" style="6" hidden="1" customWidth="1"/>
    <col min="9986" max="9986" width="10.75" style="6" customWidth="1"/>
    <col min="9987" max="9987" width="14.125" style="6" customWidth="1"/>
    <col min="9988" max="9988" width="14.75" style="6" customWidth="1"/>
    <col min="9989" max="9989" width="13.5" style="6" customWidth="1"/>
    <col min="9990" max="9990" width="24.25" style="6" customWidth="1"/>
    <col min="9991" max="9991" width="2.375" style="6" customWidth="1"/>
    <col min="9992" max="9994" width="0" style="6" hidden="1" customWidth="1"/>
    <col min="9995" max="10233" width="9" style="6"/>
    <col min="10234" max="10234" width="4.375" style="6" customWidth="1"/>
    <col min="10235" max="10235" width="40.125" style="6" customWidth="1"/>
    <col min="10236" max="10236" width="11.375" style="6" customWidth="1"/>
    <col min="10237" max="10237" width="9" style="6" customWidth="1"/>
    <col min="10238" max="10238" width="7" style="6" customWidth="1"/>
    <col min="10239" max="10241" width="0" style="6" hidden="1" customWidth="1"/>
    <col min="10242" max="10242" width="10.75" style="6" customWidth="1"/>
    <col min="10243" max="10243" width="14.125" style="6" customWidth="1"/>
    <col min="10244" max="10244" width="14.75" style="6" customWidth="1"/>
    <col min="10245" max="10245" width="13.5" style="6" customWidth="1"/>
    <col min="10246" max="10246" width="24.25" style="6" customWidth="1"/>
    <col min="10247" max="10247" width="2.375" style="6" customWidth="1"/>
    <col min="10248" max="10250" width="0" style="6" hidden="1" customWidth="1"/>
    <col min="10251" max="10489" width="9" style="6"/>
    <col min="10490" max="10490" width="4.375" style="6" customWidth="1"/>
    <col min="10491" max="10491" width="40.125" style="6" customWidth="1"/>
    <col min="10492" max="10492" width="11.375" style="6" customWidth="1"/>
    <col min="10493" max="10493" width="9" style="6" customWidth="1"/>
    <col min="10494" max="10494" width="7" style="6" customWidth="1"/>
    <col min="10495" max="10497" width="0" style="6" hidden="1" customWidth="1"/>
    <col min="10498" max="10498" width="10.75" style="6" customWidth="1"/>
    <col min="10499" max="10499" width="14.125" style="6" customWidth="1"/>
    <col min="10500" max="10500" width="14.75" style="6" customWidth="1"/>
    <col min="10501" max="10501" width="13.5" style="6" customWidth="1"/>
    <col min="10502" max="10502" width="24.25" style="6" customWidth="1"/>
    <col min="10503" max="10503" width="2.375" style="6" customWidth="1"/>
    <col min="10504" max="10506" width="0" style="6" hidden="1" customWidth="1"/>
    <col min="10507" max="10745" width="9" style="6"/>
    <col min="10746" max="10746" width="4.375" style="6" customWidth="1"/>
    <col min="10747" max="10747" width="40.125" style="6" customWidth="1"/>
    <col min="10748" max="10748" width="11.375" style="6" customWidth="1"/>
    <col min="10749" max="10749" width="9" style="6" customWidth="1"/>
    <col min="10750" max="10750" width="7" style="6" customWidth="1"/>
    <col min="10751" max="10753" width="0" style="6" hidden="1" customWidth="1"/>
    <col min="10754" max="10754" width="10.75" style="6" customWidth="1"/>
    <col min="10755" max="10755" width="14.125" style="6" customWidth="1"/>
    <col min="10756" max="10756" width="14.75" style="6" customWidth="1"/>
    <col min="10757" max="10757" width="13.5" style="6" customWidth="1"/>
    <col min="10758" max="10758" width="24.25" style="6" customWidth="1"/>
    <col min="10759" max="10759" width="2.375" style="6" customWidth="1"/>
    <col min="10760" max="10762" width="0" style="6" hidden="1" customWidth="1"/>
    <col min="10763" max="11001" width="9" style="6"/>
    <col min="11002" max="11002" width="4.375" style="6" customWidth="1"/>
    <col min="11003" max="11003" width="40.125" style="6" customWidth="1"/>
    <col min="11004" max="11004" width="11.375" style="6" customWidth="1"/>
    <col min="11005" max="11005" width="9" style="6" customWidth="1"/>
    <col min="11006" max="11006" width="7" style="6" customWidth="1"/>
    <col min="11007" max="11009" width="0" style="6" hidden="1" customWidth="1"/>
    <col min="11010" max="11010" width="10.75" style="6" customWidth="1"/>
    <col min="11011" max="11011" width="14.125" style="6" customWidth="1"/>
    <col min="11012" max="11012" width="14.75" style="6" customWidth="1"/>
    <col min="11013" max="11013" width="13.5" style="6" customWidth="1"/>
    <col min="11014" max="11014" width="24.25" style="6" customWidth="1"/>
    <col min="11015" max="11015" width="2.375" style="6" customWidth="1"/>
    <col min="11016" max="11018" width="0" style="6" hidden="1" customWidth="1"/>
    <col min="11019" max="11257" width="9" style="6"/>
    <col min="11258" max="11258" width="4.375" style="6" customWidth="1"/>
    <col min="11259" max="11259" width="40.125" style="6" customWidth="1"/>
    <col min="11260" max="11260" width="11.375" style="6" customWidth="1"/>
    <col min="11261" max="11261" width="9" style="6" customWidth="1"/>
    <col min="11262" max="11262" width="7" style="6" customWidth="1"/>
    <col min="11263" max="11265" width="0" style="6" hidden="1" customWidth="1"/>
    <col min="11266" max="11266" width="10.75" style="6" customWidth="1"/>
    <col min="11267" max="11267" width="14.125" style="6" customWidth="1"/>
    <col min="11268" max="11268" width="14.75" style="6" customWidth="1"/>
    <col min="11269" max="11269" width="13.5" style="6" customWidth="1"/>
    <col min="11270" max="11270" width="24.25" style="6" customWidth="1"/>
    <col min="11271" max="11271" width="2.375" style="6" customWidth="1"/>
    <col min="11272" max="11274" width="0" style="6" hidden="1" customWidth="1"/>
    <col min="11275" max="11513" width="9" style="6"/>
    <col min="11514" max="11514" width="4.375" style="6" customWidth="1"/>
    <col min="11515" max="11515" width="40.125" style="6" customWidth="1"/>
    <col min="11516" max="11516" width="11.375" style="6" customWidth="1"/>
    <col min="11517" max="11517" width="9" style="6" customWidth="1"/>
    <col min="11518" max="11518" width="7" style="6" customWidth="1"/>
    <col min="11519" max="11521" width="0" style="6" hidden="1" customWidth="1"/>
    <col min="11522" max="11522" width="10.75" style="6" customWidth="1"/>
    <col min="11523" max="11523" width="14.125" style="6" customWidth="1"/>
    <col min="11524" max="11524" width="14.75" style="6" customWidth="1"/>
    <col min="11525" max="11525" width="13.5" style="6" customWidth="1"/>
    <col min="11526" max="11526" width="24.25" style="6" customWidth="1"/>
    <col min="11527" max="11527" width="2.375" style="6" customWidth="1"/>
    <col min="11528" max="11530" width="0" style="6" hidden="1" customWidth="1"/>
    <col min="11531" max="11769" width="9" style="6"/>
    <col min="11770" max="11770" width="4.375" style="6" customWidth="1"/>
    <col min="11771" max="11771" width="40.125" style="6" customWidth="1"/>
    <col min="11772" max="11772" width="11.375" style="6" customWidth="1"/>
    <col min="11773" max="11773" width="9" style="6" customWidth="1"/>
    <col min="11774" max="11774" width="7" style="6" customWidth="1"/>
    <col min="11775" max="11777" width="0" style="6" hidden="1" customWidth="1"/>
    <col min="11778" max="11778" width="10.75" style="6" customWidth="1"/>
    <col min="11779" max="11779" width="14.125" style="6" customWidth="1"/>
    <col min="11780" max="11780" width="14.75" style="6" customWidth="1"/>
    <col min="11781" max="11781" width="13.5" style="6" customWidth="1"/>
    <col min="11782" max="11782" width="24.25" style="6" customWidth="1"/>
    <col min="11783" max="11783" width="2.375" style="6" customWidth="1"/>
    <col min="11784" max="11786" width="0" style="6" hidden="1" customWidth="1"/>
    <col min="11787" max="12025" width="9" style="6"/>
    <col min="12026" max="12026" width="4.375" style="6" customWidth="1"/>
    <col min="12027" max="12027" width="40.125" style="6" customWidth="1"/>
    <col min="12028" max="12028" width="11.375" style="6" customWidth="1"/>
    <col min="12029" max="12029" width="9" style="6" customWidth="1"/>
    <col min="12030" max="12030" width="7" style="6" customWidth="1"/>
    <col min="12031" max="12033" width="0" style="6" hidden="1" customWidth="1"/>
    <col min="12034" max="12034" width="10.75" style="6" customWidth="1"/>
    <col min="12035" max="12035" width="14.125" style="6" customWidth="1"/>
    <col min="12036" max="12036" width="14.75" style="6" customWidth="1"/>
    <col min="12037" max="12037" width="13.5" style="6" customWidth="1"/>
    <col min="12038" max="12038" width="24.25" style="6" customWidth="1"/>
    <col min="12039" max="12039" width="2.375" style="6" customWidth="1"/>
    <col min="12040" max="12042" width="0" style="6" hidden="1" customWidth="1"/>
    <col min="12043" max="12281" width="9" style="6"/>
    <col min="12282" max="12282" width="4.375" style="6" customWidth="1"/>
    <col min="12283" max="12283" width="40.125" style="6" customWidth="1"/>
    <col min="12284" max="12284" width="11.375" style="6" customWidth="1"/>
    <col min="12285" max="12285" width="9" style="6" customWidth="1"/>
    <col min="12286" max="12286" width="7" style="6" customWidth="1"/>
    <col min="12287" max="12289" width="0" style="6" hidden="1" customWidth="1"/>
    <col min="12290" max="12290" width="10.75" style="6" customWidth="1"/>
    <col min="12291" max="12291" width="14.125" style="6" customWidth="1"/>
    <col min="12292" max="12292" width="14.75" style="6" customWidth="1"/>
    <col min="12293" max="12293" width="13.5" style="6" customWidth="1"/>
    <col min="12294" max="12294" width="24.25" style="6" customWidth="1"/>
    <col min="12295" max="12295" width="2.375" style="6" customWidth="1"/>
    <col min="12296" max="12298" width="0" style="6" hidden="1" customWidth="1"/>
    <col min="12299" max="12537" width="9" style="6"/>
    <col min="12538" max="12538" width="4.375" style="6" customWidth="1"/>
    <col min="12539" max="12539" width="40.125" style="6" customWidth="1"/>
    <col min="12540" max="12540" width="11.375" style="6" customWidth="1"/>
    <col min="12541" max="12541" width="9" style="6" customWidth="1"/>
    <col min="12542" max="12542" width="7" style="6" customWidth="1"/>
    <col min="12543" max="12545" width="0" style="6" hidden="1" customWidth="1"/>
    <col min="12546" max="12546" width="10.75" style="6" customWidth="1"/>
    <col min="12547" max="12547" width="14.125" style="6" customWidth="1"/>
    <col min="12548" max="12548" width="14.75" style="6" customWidth="1"/>
    <col min="12549" max="12549" width="13.5" style="6" customWidth="1"/>
    <col min="12550" max="12550" width="24.25" style="6" customWidth="1"/>
    <col min="12551" max="12551" width="2.375" style="6" customWidth="1"/>
    <col min="12552" max="12554" width="0" style="6" hidden="1" customWidth="1"/>
    <col min="12555" max="12793" width="9" style="6"/>
    <col min="12794" max="12794" width="4.375" style="6" customWidth="1"/>
    <col min="12795" max="12795" width="40.125" style="6" customWidth="1"/>
    <col min="12796" max="12796" width="11.375" style="6" customWidth="1"/>
    <col min="12797" max="12797" width="9" style="6" customWidth="1"/>
    <col min="12798" max="12798" width="7" style="6" customWidth="1"/>
    <col min="12799" max="12801" width="0" style="6" hidden="1" customWidth="1"/>
    <col min="12802" max="12802" width="10.75" style="6" customWidth="1"/>
    <col min="12803" max="12803" width="14.125" style="6" customWidth="1"/>
    <col min="12804" max="12804" width="14.75" style="6" customWidth="1"/>
    <col min="12805" max="12805" width="13.5" style="6" customWidth="1"/>
    <col min="12806" max="12806" width="24.25" style="6" customWidth="1"/>
    <col min="12807" max="12807" width="2.375" style="6" customWidth="1"/>
    <col min="12808" max="12810" width="0" style="6" hidden="1" customWidth="1"/>
    <col min="12811" max="13049" width="9" style="6"/>
    <col min="13050" max="13050" width="4.375" style="6" customWidth="1"/>
    <col min="13051" max="13051" width="40.125" style="6" customWidth="1"/>
    <col min="13052" max="13052" width="11.375" style="6" customWidth="1"/>
    <col min="13053" max="13053" width="9" style="6" customWidth="1"/>
    <col min="13054" max="13054" width="7" style="6" customWidth="1"/>
    <col min="13055" max="13057" width="0" style="6" hidden="1" customWidth="1"/>
    <col min="13058" max="13058" width="10.75" style="6" customWidth="1"/>
    <col min="13059" max="13059" width="14.125" style="6" customWidth="1"/>
    <col min="13060" max="13060" width="14.75" style="6" customWidth="1"/>
    <col min="13061" max="13061" width="13.5" style="6" customWidth="1"/>
    <col min="13062" max="13062" width="24.25" style="6" customWidth="1"/>
    <col min="13063" max="13063" width="2.375" style="6" customWidth="1"/>
    <col min="13064" max="13066" width="0" style="6" hidden="1" customWidth="1"/>
    <col min="13067" max="13305" width="9" style="6"/>
    <col min="13306" max="13306" width="4.375" style="6" customWidth="1"/>
    <col min="13307" max="13307" width="40.125" style="6" customWidth="1"/>
    <col min="13308" max="13308" width="11.375" style="6" customWidth="1"/>
    <col min="13309" max="13309" width="9" style="6" customWidth="1"/>
    <col min="13310" max="13310" width="7" style="6" customWidth="1"/>
    <col min="13311" max="13313" width="0" style="6" hidden="1" customWidth="1"/>
    <col min="13314" max="13314" width="10.75" style="6" customWidth="1"/>
    <col min="13315" max="13315" width="14.125" style="6" customWidth="1"/>
    <col min="13316" max="13316" width="14.75" style="6" customWidth="1"/>
    <col min="13317" max="13317" width="13.5" style="6" customWidth="1"/>
    <col min="13318" max="13318" width="24.25" style="6" customWidth="1"/>
    <col min="13319" max="13319" width="2.375" style="6" customWidth="1"/>
    <col min="13320" max="13322" width="0" style="6" hidden="1" customWidth="1"/>
    <col min="13323" max="13561" width="9" style="6"/>
    <col min="13562" max="13562" width="4.375" style="6" customWidth="1"/>
    <col min="13563" max="13563" width="40.125" style="6" customWidth="1"/>
    <col min="13564" max="13564" width="11.375" style="6" customWidth="1"/>
    <col min="13565" max="13565" width="9" style="6" customWidth="1"/>
    <col min="13566" max="13566" width="7" style="6" customWidth="1"/>
    <col min="13567" max="13569" width="0" style="6" hidden="1" customWidth="1"/>
    <col min="13570" max="13570" width="10.75" style="6" customWidth="1"/>
    <col min="13571" max="13571" width="14.125" style="6" customWidth="1"/>
    <col min="13572" max="13572" width="14.75" style="6" customWidth="1"/>
    <col min="13573" max="13573" width="13.5" style="6" customWidth="1"/>
    <col min="13574" max="13574" width="24.25" style="6" customWidth="1"/>
    <col min="13575" max="13575" width="2.375" style="6" customWidth="1"/>
    <col min="13576" max="13578" width="0" style="6" hidden="1" customWidth="1"/>
    <col min="13579" max="13817" width="9" style="6"/>
    <col min="13818" max="13818" width="4.375" style="6" customWidth="1"/>
    <col min="13819" max="13819" width="40.125" style="6" customWidth="1"/>
    <col min="13820" max="13820" width="11.375" style="6" customWidth="1"/>
    <col min="13821" max="13821" width="9" style="6" customWidth="1"/>
    <col min="13822" max="13822" width="7" style="6" customWidth="1"/>
    <col min="13823" max="13825" width="0" style="6" hidden="1" customWidth="1"/>
    <col min="13826" max="13826" width="10.75" style="6" customWidth="1"/>
    <col min="13827" max="13827" width="14.125" style="6" customWidth="1"/>
    <col min="13828" max="13828" width="14.75" style="6" customWidth="1"/>
    <col min="13829" max="13829" width="13.5" style="6" customWidth="1"/>
    <col min="13830" max="13830" width="24.25" style="6" customWidth="1"/>
    <col min="13831" max="13831" width="2.375" style="6" customWidth="1"/>
    <col min="13832" max="13834" width="0" style="6" hidden="1" customWidth="1"/>
    <col min="13835" max="14073" width="9" style="6"/>
    <col min="14074" max="14074" width="4.375" style="6" customWidth="1"/>
    <col min="14075" max="14075" width="40.125" style="6" customWidth="1"/>
    <col min="14076" max="14076" width="11.375" style="6" customWidth="1"/>
    <col min="14077" max="14077" width="9" style="6" customWidth="1"/>
    <col min="14078" max="14078" width="7" style="6" customWidth="1"/>
    <col min="14079" max="14081" width="0" style="6" hidden="1" customWidth="1"/>
    <col min="14082" max="14082" width="10.75" style="6" customWidth="1"/>
    <col min="14083" max="14083" width="14.125" style="6" customWidth="1"/>
    <col min="14084" max="14084" width="14.75" style="6" customWidth="1"/>
    <col min="14085" max="14085" width="13.5" style="6" customWidth="1"/>
    <col min="14086" max="14086" width="24.25" style="6" customWidth="1"/>
    <col min="14087" max="14087" width="2.375" style="6" customWidth="1"/>
    <col min="14088" max="14090" width="0" style="6" hidden="1" customWidth="1"/>
    <col min="14091" max="14329" width="9" style="6"/>
    <col min="14330" max="14330" width="4.375" style="6" customWidth="1"/>
    <col min="14331" max="14331" width="40.125" style="6" customWidth="1"/>
    <col min="14332" max="14332" width="11.375" style="6" customWidth="1"/>
    <col min="14333" max="14333" width="9" style="6" customWidth="1"/>
    <col min="14334" max="14334" width="7" style="6" customWidth="1"/>
    <col min="14335" max="14337" width="0" style="6" hidden="1" customWidth="1"/>
    <col min="14338" max="14338" width="10.75" style="6" customWidth="1"/>
    <col min="14339" max="14339" width="14.125" style="6" customWidth="1"/>
    <col min="14340" max="14340" width="14.75" style="6" customWidth="1"/>
    <col min="14341" max="14341" width="13.5" style="6" customWidth="1"/>
    <col min="14342" max="14342" width="24.25" style="6" customWidth="1"/>
    <col min="14343" max="14343" width="2.375" style="6" customWidth="1"/>
    <col min="14344" max="14346" width="0" style="6" hidden="1" customWidth="1"/>
    <col min="14347" max="14585" width="9" style="6"/>
    <col min="14586" max="14586" width="4.375" style="6" customWidth="1"/>
    <col min="14587" max="14587" width="40.125" style="6" customWidth="1"/>
    <col min="14588" max="14588" width="11.375" style="6" customWidth="1"/>
    <col min="14589" max="14589" width="9" style="6" customWidth="1"/>
    <col min="14590" max="14590" width="7" style="6" customWidth="1"/>
    <col min="14591" max="14593" width="0" style="6" hidden="1" customWidth="1"/>
    <col min="14594" max="14594" width="10.75" style="6" customWidth="1"/>
    <col min="14595" max="14595" width="14.125" style="6" customWidth="1"/>
    <col min="14596" max="14596" width="14.75" style="6" customWidth="1"/>
    <col min="14597" max="14597" width="13.5" style="6" customWidth="1"/>
    <col min="14598" max="14598" width="24.25" style="6" customWidth="1"/>
    <col min="14599" max="14599" width="2.375" style="6" customWidth="1"/>
    <col min="14600" max="14602" width="0" style="6" hidden="1" customWidth="1"/>
    <col min="14603" max="14841" width="9" style="6"/>
    <col min="14842" max="14842" width="4.375" style="6" customWidth="1"/>
    <col min="14843" max="14843" width="40.125" style="6" customWidth="1"/>
    <col min="14844" max="14844" width="11.375" style="6" customWidth="1"/>
    <col min="14845" max="14845" width="9" style="6" customWidth="1"/>
    <col min="14846" max="14846" width="7" style="6" customWidth="1"/>
    <col min="14847" max="14849" width="0" style="6" hidden="1" customWidth="1"/>
    <col min="14850" max="14850" width="10.75" style="6" customWidth="1"/>
    <col min="14851" max="14851" width="14.125" style="6" customWidth="1"/>
    <col min="14852" max="14852" width="14.75" style="6" customWidth="1"/>
    <col min="14853" max="14853" width="13.5" style="6" customWidth="1"/>
    <col min="14854" max="14854" width="24.25" style="6" customWidth="1"/>
    <col min="14855" max="14855" width="2.375" style="6" customWidth="1"/>
    <col min="14856" max="14858" width="0" style="6" hidden="1" customWidth="1"/>
    <col min="14859" max="15097" width="9" style="6"/>
    <col min="15098" max="15098" width="4.375" style="6" customWidth="1"/>
    <col min="15099" max="15099" width="40.125" style="6" customWidth="1"/>
    <col min="15100" max="15100" width="11.375" style="6" customWidth="1"/>
    <col min="15101" max="15101" width="9" style="6" customWidth="1"/>
    <col min="15102" max="15102" width="7" style="6" customWidth="1"/>
    <col min="15103" max="15105" width="0" style="6" hidden="1" customWidth="1"/>
    <col min="15106" max="15106" width="10.75" style="6" customWidth="1"/>
    <col min="15107" max="15107" width="14.125" style="6" customWidth="1"/>
    <col min="15108" max="15108" width="14.75" style="6" customWidth="1"/>
    <col min="15109" max="15109" width="13.5" style="6" customWidth="1"/>
    <col min="15110" max="15110" width="24.25" style="6" customWidth="1"/>
    <col min="15111" max="15111" width="2.375" style="6" customWidth="1"/>
    <col min="15112" max="15114" width="0" style="6" hidden="1" customWidth="1"/>
    <col min="15115" max="15353" width="9" style="6"/>
    <col min="15354" max="15354" width="4.375" style="6" customWidth="1"/>
    <col min="15355" max="15355" width="40.125" style="6" customWidth="1"/>
    <col min="15356" max="15356" width="11.375" style="6" customWidth="1"/>
    <col min="15357" max="15357" width="9" style="6" customWidth="1"/>
    <col min="15358" max="15358" width="7" style="6" customWidth="1"/>
    <col min="15359" max="15361" width="0" style="6" hidden="1" customWidth="1"/>
    <col min="15362" max="15362" width="10.75" style="6" customWidth="1"/>
    <col min="15363" max="15363" width="14.125" style="6" customWidth="1"/>
    <col min="15364" max="15364" width="14.75" style="6" customWidth="1"/>
    <col min="15365" max="15365" width="13.5" style="6" customWidth="1"/>
    <col min="15366" max="15366" width="24.25" style="6" customWidth="1"/>
    <col min="15367" max="15367" width="2.375" style="6" customWidth="1"/>
    <col min="15368" max="15370" width="0" style="6" hidden="1" customWidth="1"/>
    <col min="15371" max="15609" width="9" style="6"/>
    <col min="15610" max="15610" width="4.375" style="6" customWidth="1"/>
    <col min="15611" max="15611" width="40.125" style="6" customWidth="1"/>
    <col min="15612" max="15612" width="11.375" style="6" customWidth="1"/>
    <col min="15613" max="15613" width="9" style="6" customWidth="1"/>
    <col min="15614" max="15614" width="7" style="6" customWidth="1"/>
    <col min="15615" max="15617" width="0" style="6" hidden="1" customWidth="1"/>
    <col min="15618" max="15618" width="10.75" style="6" customWidth="1"/>
    <col min="15619" max="15619" width="14.125" style="6" customWidth="1"/>
    <col min="15620" max="15620" width="14.75" style="6" customWidth="1"/>
    <col min="15621" max="15621" width="13.5" style="6" customWidth="1"/>
    <col min="15622" max="15622" width="24.25" style="6" customWidth="1"/>
    <col min="15623" max="15623" width="2.375" style="6" customWidth="1"/>
    <col min="15624" max="15626" width="0" style="6" hidden="1" customWidth="1"/>
    <col min="15627" max="15865" width="9" style="6"/>
    <col min="15866" max="15866" width="4.375" style="6" customWidth="1"/>
    <col min="15867" max="15867" width="40.125" style="6" customWidth="1"/>
    <col min="15868" max="15868" width="11.375" style="6" customWidth="1"/>
    <col min="15869" max="15869" width="9" style="6" customWidth="1"/>
    <col min="15870" max="15870" width="7" style="6" customWidth="1"/>
    <col min="15871" max="15873" width="0" style="6" hidden="1" customWidth="1"/>
    <col min="15874" max="15874" width="10.75" style="6" customWidth="1"/>
    <col min="15875" max="15875" width="14.125" style="6" customWidth="1"/>
    <col min="15876" max="15876" width="14.75" style="6" customWidth="1"/>
    <col min="15877" max="15877" width="13.5" style="6" customWidth="1"/>
    <col min="15878" max="15878" width="24.25" style="6" customWidth="1"/>
    <col min="15879" max="15879" width="2.375" style="6" customWidth="1"/>
    <col min="15880" max="15882" width="0" style="6" hidden="1" customWidth="1"/>
    <col min="15883" max="16121" width="9" style="6"/>
    <col min="16122" max="16122" width="4.375" style="6" customWidth="1"/>
    <col min="16123" max="16123" width="40.125" style="6" customWidth="1"/>
    <col min="16124" max="16124" width="11.375" style="6" customWidth="1"/>
    <col min="16125" max="16125" width="9" style="6" customWidth="1"/>
    <col min="16126" max="16126" width="7" style="6" customWidth="1"/>
    <col min="16127" max="16129" width="0" style="6" hidden="1" customWidth="1"/>
    <col min="16130" max="16130" width="10.75" style="6" customWidth="1"/>
    <col min="16131" max="16131" width="14.125" style="6" customWidth="1"/>
    <col min="16132" max="16132" width="14.75" style="6" customWidth="1"/>
    <col min="16133" max="16133" width="13.5" style="6" customWidth="1"/>
    <col min="16134" max="16134" width="24.25" style="6" customWidth="1"/>
    <col min="16135" max="16135" width="2.375" style="6" customWidth="1"/>
    <col min="16136" max="16138" width="0" style="6" hidden="1" customWidth="1"/>
    <col min="16139" max="16384" width="9" style="6"/>
  </cols>
  <sheetData>
    <row r="1" spans="1:10" x14ac:dyDescent="0.25">
      <c r="F1" s="78" t="s">
        <v>90</v>
      </c>
    </row>
    <row r="2" spans="1:10" x14ac:dyDescent="0.25">
      <c r="A2" s="267"/>
      <c r="B2" s="267"/>
      <c r="C2" s="267"/>
      <c r="D2" s="267"/>
      <c r="E2" s="267"/>
      <c r="F2" s="267"/>
    </row>
    <row r="3" spans="1:10" x14ac:dyDescent="0.25">
      <c r="A3" s="7"/>
      <c r="B3" s="7"/>
      <c r="C3" s="7"/>
      <c r="D3" s="7"/>
      <c r="E3" s="41"/>
      <c r="F3" s="7"/>
    </row>
    <row r="4" spans="1:10" ht="22.5" customHeight="1" x14ac:dyDescent="0.25">
      <c r="A4" s="268" t="s">
        <v>1</v>
      </c>
      <c r="B4" s="262" t="s">
        <v>2</v>
      </c>
      <c r="C4" s="262" t="s">
        <v>3</v>
      </c>
      <c r="D4" s="262" t="s">
        <v>53</v>
      </c>
      <c r="E4" s="262" t="s">
        <v>6</v>
      </c>
      <c r="F4" s="264" t="s">
        <v>7</v>
      </c>
    </row>
    <row r="5" spans="1:10" x14ac:dyDescent="0.25">
      <c r="A5" s="269"/>
      <c r="B5" s="263"/>
      <c r="C5" s="263"/>
      <c r="D5" s="263"/>
      <c r="E5" s="263"/>
      <c r="F5" s="265"/>
    </row>
    <row r="6" spans="1:10" ht="21" customHeight="1" x14ac:dyDescent="0.25">
      <c r="A6" s="64"/>
      <c r="B6" s="65" t="s">
        <v>52</v>
      </c>
      <c r="C6" s="16" t="s">
        <v>20</v>
      </c>
      <c r="D6" s="66">
        <v>1</v>
      </c>
      <c r="E6" s="63">
        <v>22000</v>
      </c>
      <c r="F6" s="69">
        <f>D6*E6</f>
        <v>22000</v>
      </c>
      <c r="G6" s="11"/>
    </row>
    <row r="7" spans="1:10" ht="21" customHeight="1" x14ac:dyDescent="0.25">
      <c r="A7" s="64"/>
      <c r="B7" s="65"/>
      <c r="C7" s="16"/>
      <c r="D7" s="66"/>
      <c r="E7" s="63"/>
      <c r="F7" s="69"/>
      <c r="G7" s="11"/>
    </row>
    <row r="8" spans="1:10" ht="21.95" customHeight="1" x14ac:dyDescent="0.25">
      <c r="A8" s="18"/>
      <c r="B8" s="19" t="s">
        <v>9</v>
      </c>
      <c r="C8" s="67"/>
      <c r="D8" s="67"/>
      <c r="E8" s="68"/>
      <c r="F8" s="21">
        <f>F6</f>
        <v>22000</v>
      </c>
      <c r="G8" s="11"/>
      <c r="H8" s="11"/>
    </row>
    <row r="9" spans="1:10" x14ac:dyDescent="0.25">
      <c r="B9" s="22"/>
      <c r="C9" s="23"/>
      <c r="D9" s="23"/>
      <c r="E9" s="30"/>
      <c r="F9" s="25"/>
      <c r="H9" s="10"/>
    </row>
    <row r="10" spans="1:10" x14ac:dyDescent="0.25">
      <c r="B10" s="26"/>
      <c r="C10" s="26"/>
      <c r="D10" s="26"/>
      <c r="E10" s="30"/>
      <c r="F10" s="25"/>
    </row>
    <row r="11" spans="1:10" x14ac:dyDescent="0.25">
      <c r="F11" s="29"/>
      <c r="H11" s="10"/>
      <c r="I11" s="10"/>
      <c r="J11" s="10"/>
    </row>
    <row r="12" spans="1:10" x14ac:dyDescent="0.25">
      <c r="F12" s="30"/>
      <c r="I12" s="10"/>
    </row>
    <row r="13" spans="1:10" x14ac:dyDescent="0.25">
      <c r="I13" s="10"/>
    </row>
    <row r="14" spans="1:10" x14ac:dyDescent="0.25">
      <c r="I14" s="10"/>
    </row>
    <row r="15" spans="1:10" x14ac:dyDescent="0.25">
      <c r="F15" s="2"/>
    </row>
    <row r="16" spans="1:10" x14ac:dyDescent="0.25">
      <c r="F16" s="2"/>
    </row>
  </sheetData>
  <mergeCells count="7">
    <mergeCell ref="A2:F2"/>
    <mergeCell ref="A4:A5"/>
    <mergeCell ref="B4:B5"/>
    <mergeCell ref="C4:C5"/>
    <mergeCell ref="D4:D5"/>
    <mergeCell ref="E4:E5"/>
    <mergeCell ref="F4: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2" workbookViewId="0">
      <selection activeCell="F27" sqref="F27"/>
    </sheetView>
  </sheetViews>
  <sheetFormatPr defaultRowHeight="16.5" x14ac:dyDescent="0.25"/>
  <cols>
    <col min="1" max="1" width="4.5" style="31" bestFit="1" customWidth="1"/>
    <col min="2" max="2" width="17.875" style="31" customWidth="1"/>
    <col min="3" max="3" width="11.375" style="31" customWidth="1"/>
    <col min="4" max="4" width="13" style="31" customWidth="1"/>
    <col min="5" max="5" width="16.25" style="31" customWidth="1"/>
    <col min="6" max="6" width="23.625" style="31" customWidth="1"/>
    <col min="7" max="7" width="14" style="31" customWidth="1"/>
    <col min="8" max="8" width="16.875" style="31" customWidth="1"/>
    <col min="9" max="9" width="11" style="31" bestFit="1" customWidth="1"/>
    <col min="10" max="252" width="9" style="31"/>
    <col min="253" max="253" width="4.5" style="31" bestFit="1" customWidth="1"/>
    <col min="254" max="255" width="0" style="31" hidden="1" customWidth="1"/>
    <col min="256" max="256" width="15.875" style="31" customWidth="1"/>
    <col min="257" max="257" width="11.375" style="31" customWidth="1"/>
    <col min="258" max="258" width="10.5" style="31" customWidth="1"/>
    <col min="259" max="259" width="9" style="31" customWidth="1"/>
    <col min="260" max="260" width="16.25" style="31" customWidth="1"/>
    <col min="261" max="261" width="23.625" style="31" customWidth="1"/>
    <col min="262" max="262" width="14" style="31" customWidth="1"/>
    <col min="263" max="263" width="16.875" style="31" customWidth="1"/>
    <col min="264" max="264" width="0" style="31" hidden="1" customWidth="1"/>
    <col min="265" max="508" width="9" style="31"/>
    <col min="509" max="509" width="4.5" style="31" bestFit="1" customWidth="1"/>
    <col min="510" max="511" width="0" style="31" hidden="1" customWidth="1"/>
    <col min="512" max="512" width="15.875" style="31" customWidth="1"/>
    <col min="513" max="513" width="11.375" style="31" customWidth="1"/>
    <col min="514" max="514" width="10.5" style="31" customWidth="1"/>
    <col min="515" max="515" width="9" style="31" customWidth="1"/>
    <col min="516" max="516" width="16.25" style="31" customWidth="1"/>
    <col min="517" max="517" width="23.625" style="31" customWidth="1"/>
    <col min="518" max="518" width="14" style="31" customWidth="1"/>
    <col min="519" max="519" width="16.875" style="31" customWidth="1"/>
    <col min="520" max="520" width="0" style="31" hidden="1" customWidth="1"/>
    <col min="521" max="764" width="9" style="31"/>
    <col min="765" max="765" width="4.5" style="31" bestFit="1" customWidth="1"/>
    <col min="766" max="767" width="0" style="31" hidden="1" customWidth="1"/>
    <col min="768" max="768" width="15.875" style="31" customWidth="1"/>
    <col min="769" max="769" width="11.375" style="31" customWidth="1"/>
    <col min="770" max="770" width="10.5" style="31" customWidth="1"/>
    <col min="771" max="771" width="9" style="31" customWidth="1"/>
    <col min="772" max="772" width="16.25" style="31" customWidth="1"/>
    <col min="773" max="773" width="23.625" style="31" customWidth="1"/>
    <col min="774" max="774" width="14" style="31" customWidth="1"/>
    <col min="775" max="775" width="16.875" style="31" customWidth="1"/>
    <col min="776" max="776" width="0" style="31" hidden="1" customWidth="1"/>
    <col min="777" max="1020" width="9" style="31"/>
    <col min="1021" max="1021" width="4.5" style="31" bestFit="1" customWidth="1"/>
    <col min="1022" max="1023" width="0" style="31" hidden="1" customWidth="1"/>
    <col min="1024" max="1024" width="15.875" style="31" customWidth="1"/>
    <col min="1025" max="1025" width="11.375" style="31" customWidth="1"/>
    <col min="1026" max="1026" width="10.5" style="31" customWidth="1"/>
    <col min="1027" max="1027" width="9" style="31" customWidth="1"/>
    <col min="1028" max="1028" width="16.25" style="31" customWidth="1"/>
    <col min="1029" max="1029" width="23.625" style="31" customWidth="1"/>
    <col min="1030" max="1030" width="14" style="31" customWidth="1"/>
    <col min="1031" max="1031" width="16.875" style="31" customWidth="1"/>
    <col min="1032" max="1032" width="0" style="31" hidden="1" customWidth="1"/>
    <col min="1033" max="1276" width="9" style="31"/>
    <col min="1277" max="1277" width="4.5" style="31" bestFit="1" customWidth="1"/>
    <col min="1278" max="1279" width="0" style="31" hidden="1" customWidth="1"/>
    <col min="1280" max="1280" width="15.875" style="31" customWidth="1"/>
    <col min="1281" max="1281" width="11.375" style="31" customWidth="1"/>
    <col min="1282" max="1282" width="10.5" style="31" customWidth="1"/>
    <col min="1283" max="1283" width="9" style="31" customWidth="1"/>
    <col min="1284" max="1284" width="16.25" style="31" customWidth="1"/>
    <col min="1285" max="1285" width="23.625" style="31" customWidth="1"/>
    <col min="1286" max="1286" width="14" style="31" customWidth="1"/>
    <col min="1287" max="1287" width="16.875" style="31" customWidth="1"/>
    <col min="1288" max="1288" width="0" style="31" hidden="1" customWidth="1"/>
    <col min="1289" max="1532" width="9" style="31"/>
    <col min="1533" max="1533" width="4.5" style="31" bestFit="1" customWidth="1"/>
    <col min="1534" max="1535" width="0" style="31" hidden="1" customWidth="1"/>
    <col min="1536" max="1536" width="15.875" style="31" customWidth="1"/>
    <col min="1537" max="1537" width="11.375" style="31" customWidth="1"/>
    <col min="1538" max="1538" width="10.5" style="31" customWidth="1"/>
    <col min="1539" max="1539" width="9" style="31" customWidth="1"/>
    <col min="1540" max="1540" width="16.25" style="31" customWidth="1"/>
    <col min="1541" max="1541" width="23.625" style="31" customWidth="1"/>
    <col min="1542" max="1542" width="14" style="31" customWidth="1"/>
    <col min="1543" max="1543" width="16.875" style="31" customWidth="1"/>
    <col min="1544" max="1544" width="0" style="31" hidden="1" customWidth="1"/>
    <col min="1545" max="1788" width="9" style="31"/>
    <col min="1789" max="1789" width="4.5" style="31" bestFit="1" customWidth="1"/>
    <col min="1790" max="1791" width="0" style="31" hidden="1" customWidth="1"/>
    <col min="1792" max="1792" width="15.875" style="31" customWidth="1"/>
    <col min="1793" max="1793" width="11.375" style="31" customWidth="1"/>
    <col min="1794" max="1794" width="10.5" style="31" customWidth="1"/>
    <col min="1795" max="1795" width="9" style="31" customWidth="1"/>
    <col min="1796" max="1796" width="16.25" style="31" customWidth="1"/>
    <col min="1797" max="1797" width="23.625" style="31" customWidth="1"/>
    <col min="1798" max="1798" width="14" style="31" customWidth="1"/>
    <col min="1799" max="1799" width="16.875" style="31" customWidth="1"/>
    <col min="1800" max="1800" width="0" style="31" hidden="1" customWidth="1"/>
    <col min="1801" max="2044" width="9" style="31"/>
    <col min="2045" max="2045" width="4.5" style="31" bestFit="1" customWidth="1"/>
    <col min="2046" max="2047" width="0" style="31" hidden="1" customWidth="1"/>
    <col min="2048" max="2048" width="15.875" style="31" customWidth="1"/>
    <col min="2049" max="2049" width="11.375" style="31" customWidth="1"/>
    <col min="2050" max="2050" width="10.5" style="31" customWidth="1"/>
    <col min="2051" max="2051" width="9" style="31" customWidth="1"/>
    <col min="2052" max="2052" width="16.25" style="31" customWidth="1"/>
    <col min="2053" max="2053" width="23.625" style="31" customWidth="1"/>
    <col min="2054" max="2054" width="14" style="31" customWidth="1"/>
    <col min="2055" max="2055" width="16.875" style="31" customWidth="1"/>
    <col min="2056" max="2056" width="0" style="31" hidden="1" customWidth="1"/>
    <col min="2057" max="2300" width="9" style="31"/>
    <col min="2301" max="2301" width="4.5" style="31" bestFit="1" customWidth="1"/>
    <col min="2302" max="2303" width="0" style="31" hidden="1" customWidth="1"/>
    <col min="2304" max="2304" width="15.875" style="31" customWidth="1"/>
    <col min="2305" max="2305" width="11.375" style="31" customWidth="1"/>
    <col min="2306" max="2306" width="10.5" style="31" customWidth="1"/>
    <col min="2307" max="2307" width="9" style="31" customWidth="1"/>
    <col min="2308" max="2308" width="16.25" style="31" customWidth="1"/>
    <col min="2309" max="2309" width="23.625" style="31" customWidth="1"/>
    <col min="2310" max="2310" width="14" style="31" customWidth="1"/>
    <col min="2311" max="2311" width="16.875" style="31" customWidth="1"/>
    <col min="2312" max="2312" width="0" style="31" hidden="1" customWidth="1"/>
    <col min="2313" max="2556" width="9" style="31"/>
    <col min="2557" max="2557" width="4.5" style="31" bestFit="1" customWidth="1"/>
    <col min="2558" max="2559" width="0" style="31" hidden="1" customWidth="1"/>
    <col min="2560" max="2560" width="15.875" style="31" customWidth="1"/>
    <col min="2561" max="2561" width="11.375" style="31" customWidth="1"/>
    <col min="2562" max="2562" width="10.5" style="31" customWidth="1"/>
    <col min="2563" max="2563" width="9" style="31" customWidth="1"/>
    <col min="2564" max="2564" width="16.25" style="31" customWidth="1"/>
    <col min="2565" max="2565" width="23.625" style="31" customWidth="1"/>
    <col min="2566" max="2566" width="14" style="31" customWidth="1"/>
    <col min="2567" max="2567" width="16.875" style="31" customWidth="1"/>
    <col min="2568" max="2568" width="0" style="31" hidden="1" customWidth="1"/>
    <col min="2569" max="2812" width="9" style="31"/>
    <col min="2813" max="2813" width="4.5" style="31" bestFit="1" customWidth="1"/>
    <col min="2814" max="2815" width="0" style="31" hidden="1" customWidth="1"/>
    <col min="2816" max="2816" width="15.875" style="31" customWidth="1"/>
    <col min="2817" max="2817" width="11.375" style="31" customWidth="1"/>
    <col min="2818" max="2818" width="10.5" style="31" customWidth="1"/>
    <col min="2819" max="2819" width="9" style="31" customWidth="1"/>
    <col min="2820" max="2820" width="16.25" style="31" customWidth="1"/>
    <col min="2821" max="2821" width="23.625" style="31" customWidth="1"/>
    <col min="2822" max="2822" width="14" style="31" customWidth="1"/>
    <col min="2823" max="2823" width="16.875" style="31" customWidth="1"/>
    <col min="2824" max="2824" width="0" style="31" hidden="1" customWidth="1"/>
    <col min="2825" max="3068" width="9" style="31"/>
    <col min="3069" max="3069" width="4.5" style="31" bestFit="1" customWidth="1"/>
    <col min="3070" max="3071" width="0" style="31" hidden="1" customWidth="1"/>
    <col min="3072" max="3072" width="15.875" style="31" customWidth="1"/>
    <col min="3073" max="3073" width="11.375" style="31" customWidth="1"/>
    <col min="3074" max="3074" width="10.5" style="31" customWidth="1"/>
    <col min="3075" max="3075" width="9" style="31" customWidth="1"/>
    <col min="3076" max="3076" width="16.25" style="31" customWidth="1"/>
    <col min="3077" max="3077" width="23.625" style="31" customWidth="1"/>
    <col min="3078" max="3078" width="14" style="31" customWidth="1"/>
    <col min="3079" max="3079" width="16.875" style="31" customWidth="1"/>
    <col min="3080" max="3080" width="0" style="31" hidden="1" customWidth="1"/>
    <col min="3081" max="3324" width="9" style="31"/>
    <col min="3325" max="3325" width="4.5" style="31" bestFit="1" customWidth="1"/>
    <col min="3326" max="3327" width="0" style="31" hidden="1" customWidth="1"/>
    <col min="3328" max="3328" width="15.875" style="31" customWidth="1"/>
    <col min="3329" max="3329" width="11.375" style="31" customWidth="1"/>
    <col min="3330" max="3330" width="10.5" style="31" customWidth="1"/>
    <col min="3331" max="3331" width="9" style="31" customWidth="1"/>
    <col min="3332" max="3332" width="16.25" style="31" customWidth="1"/>
    <col min="3333" max="3333" width="23.625" style="31" customWidth="1"/>
    <col min="3334" max="3334" width="14" style="31" customWidth="1"/>
    <col min="3335" max="3335" width="16.875" style="31" customWidth="1"/>
    <col min="3336" max="3336" width="0" style="31" hidden="1" customWidth="1"/>
    <col min="3337" max="3580" width="9" style="31"/>
    <col min="3581" max="3581" width="4.5" style="31" bestFit="1" customWidth="1"/>
    <col min="3582" max="3583" width="0" style="31" hidden="1" customWidth="1"/>
    <col min="3584" max="3584" width="15.875" style="31" customWidth="1"/>
    <col min="3585" max="3585" width="11.375" style="31" customWidth="1"/>
    <col min="3586" max="3586" width="10.5" style="31" customWidth="1"/>
    <col min="3587" max="3587" width="9" style="31" customWidth="1"/>
    <col min="3588" max="3588" width="16.25" style="31" customWidth="1"/>
    <col min="3589" max="3589" width="23.625" style="31" customWidth="1"/>
    <col min="3590" max="3590" width="14" style="31" customWidth="1"/>
    <col min="3591" max="3591" width="16.875" style="31" customWidth="1"/>
    <col min="3592" max="3592" width="0" style="31" hidden="1" customWidth="1"/>
    <col min="3593" max="3836" width="9" style="31"/>
    <col min="3837" max="3837" width="4.5" style="31" bestFit="1" customWidth="1"/>
    <col min="3838" max="3839" width="0" style="31" hidden="1" customWidth="1"/>
    <col min="3840" max="3840" width="15.875" style="31" customWidth="1"/>
    <col min="3841" max="3841" width="11.375" style="31" customWidth="1"/>
    <col min="3842" max="3842" width="10.5" style="31" customWidth="1"/>
    <col min="3843" max="3843" width="9" style="31" customWidth="1"/>
    <col min="3844" max="3844" width="16.25" style="31" customWidth="1"/>
    <col min="3845" max="3845" width="23.625" style="31" customWidth="1"/>
    <col min="3846" max="3846" width="14" style="31" customWidth="1"/>
    <col min="3847" max="3847" width="16.875" style="31" customWidth="1"/>
    <col min="3848" max="3848" width="0" style="31" hidden="1" customWidth="1"/>
    <col min="3849" max="4092" width="9" style="31"/>
    <col min="4093" max="4093" width="4.5" style="31" bestFit="1" customWidth="1"/>
    <col min="4094" max="4095" width="0" style="31" hidden="1" customWidth="1"/>
    <col min="4096" max="4096" width="15.875" style="31" customWidth="1"/>
    <col min="4097" max="4097" width="11.375" style="31" customWidth="1"/>
    <col min="4098" max="4098" width="10.5" style="31" customWidth="1"/>
    <col min="4099" max="4099" width="9" style="31" customWidth="1"/>
    <col min="4100" max="4100" width="16.25" style="31" customWidth="1"/>
    <col min="4101" max="4101" width="23.625" style="31" customWidth="1"/>
    <col min="4102" max="4102" width="14" style="31" customWidth="1"/>
    <col min="4103" max="4103" width="16.875" style="31" customWidth="1"/>
    <col min="4104" max="4104" width="0" style="31" hidden="1" customWidth="1"/>
    <col min="4105" max="4348" width="9" style="31"/>
    <col min="4349" max="4349" width="4.5" style="31" bestFit="1" customWidth="1"/>
    <col min="4350" max="4351" width="0" style="31" hidden="1" customWidth="1"/>
    <col min="4352" max="4352" width="15.875" style="31" customWidth="1"/>
    <col min="4353" max="4353" width="11.375" style="31" customWidth="1"/>
    <col min="4354" max="4354" width="10.5" style="31" customWidth="1"/>
    <col min="4355" max="4355" width="9" style="31" customWidth="1"/>
    <col min="4356" max="4356" width="16.25" style="31" customWidth="1"/>
    <col min="4357" max="4357" width="23.625" style="31" customWidth="1"/>
    <col min="4358" max="4358" width="14" style="31" customWidth="1"/>
    <col min="4359" max="4359" width="16.875" style="31" customWidth="1"/>
    <col min="4360" max="4360" width="0" style="31" hidden="1" customWidth="1"/>
    <col min="4361" max="4604" width="9" style="31"/>
    <col min="4605" max="4605" width="4.5" style="31" bestFit="1" customWidth="1"/>
    <col min="4606" max="4607" width="0" style="31" hidden="1" customWidth="1"/>
    <col min="4608" max="4608" width="15.875" style="31" customWidth="1"/>
    <col min="4609" max="4609" width="11.375" style="31" customWidth="1"/>
    <col min="4610" max="4610" width="10.5" style="31" customWidth="1"/>
    <col min="4611" max="4611" width="9" style="31" customWidth="1"/>
    <col min="4612" max="4612" width="16.25" style="31" customWidth="1"/>
    <col min="4613" max="4613" width="23.625" style="31" customWidth="1"/>
    <col min="4614" max="4614" width="14" style="31" customWidth="1"/>
    <col min="4615" max="4615" width="16.875" style="31" customWidth="1"/>
    <col min="4616" max="4616" width="0" style="31" hidden="1" customWidth="1"/>
    <col min="4617" max="4860" width="9" style="31"/>
    <col min="4861" max="4861" width="4.5" style="31" bestFit="1" customWidth="1"/>
    <col min="4862" max="4863" width="0" style="31" hidden="1" customWidth="1"/>
    <col min="4864" max="4864" width="15.875" style="31" customWidth="1"/>
    <col min="4865" max="4865" width="11.375" style="31" customWidth="1"/>
    <col min="4866" max="4866" width="10.5" style="31" customWidth="1"/>
    <col min="4867" max="4867" width="9" style="31" customWidth="1"/>
    <col min="4868" max="4868" width="16.25" style="31" customWidth="1"/>
    <col min="4869" max="4869" width="23.625" style="31" customWidth="1"/>
    <col min="4870" max="4870" width="14" style="31" customWidth="1"/>
    <col min="4871" max="4871" width="16.875" style="31" customWidth="1"/>
    <col min="4872" max="4872" width="0" style="31" hidden="1" customWidth="1"/>
    <col min="4873" max="5116" width="9" style="31"/>
    <col min="5117" max="5117" width="4.5" style="31" bestFit="1" customWidth="1"/>
    <col min="5118" max="5119" width="0" style="31" hidden="1" customWidth="1"/>
    <col min="5120" max="5120" width="15.875" style="31" customWidth="1"/>
    <col min="5121" max="5121" width="11.375" style="31" customWidth="1"/>
    <col min="5122" max="5122" width="10.5" style="31" customWidth="1"/>
    <col min="5123" max="5123" width="9" style="31" customWidth="1"/>
    <col min="5124" max="5124" width="16.25" style="31" customWidth="1"/>
    <col min="5125" max="5125" width="23.625" style="31" customWidth="1"/>
    <col min="5126" max="5126" width="14" style="31" customWidth="1"/>
    <col min="5127" max="5127" width="16.875" style="31" customWidth="1"/>
    <col min="5128" max="5128" width="0" style="31" hidden="1" customWidth="1"/>
    <col min="5129" max="5372" width="9" style="31"/>
    <col min="5373" max="5373" width="4.5" style="31" bestFit="1" customWidth="1"/>
    <col min="5374" max="5375" width="0" style="31" hidden="1" customWidth="1"/>
    <col min="5376" max="5376" width="15.875" style="31" customWidth="1"/>
    <col min="5377" max="5377" width="11.375" style="31" customWidth="1"/>
    <col min="5378" max="5378" width="10.5" style="31" customWidth="1"/>
    <col min="5379" max="5379" width="9" style="31" customWidth="1"/>
    <col min="5380" max="5380" width="16.25" style="31" customWidth="1"/>
    <col min="5381" max="5381" width="23.625" style="31" customWidth="1"/>
    <col min="5382" max="5382" width="14" style="31" customWidth="1"/>
    <col min="5383" max="5383" width="16.875" style="31" customWidth="1"/>
    <col min="5384" max="5384" width="0" style="31" hidden="1" customWidth="1"/>
    <col min="5385" max="5628" width="9" style="31"/>
    <col min="5629" max="5629" width="4.5" style="31" bestFit="1" customWidth="1"/>
    <col min="5630" max="5631" width="0" style="31" hidden="1" customWidth="1"/>
    <col min="5632" max="5632" width="15.875" style="31" customWidth="1"/>
    <col min="5633" max="5633" width="11.375" style="31" customWidth="1"/>
    <col min="5634" max="5634" width="10.5" style="31" customWidth="1"/>
    <col min="5635" max="5635" width="9" style="31" customWidth="1"/>
    <col min="5636" max="5636" width="16.25" style="31" customWidth="1"/>
    <col min="5637" max="5637" width="23.625" style="31" customWidth="1"/>
    <col min="5638" max="5638" width="14" style="31" customWidth="1"/>
    <col min="5639" max="5639" width="16.875" style="31" customWidth="1"/>
    <col min="5640" max="5640" width="0" style="31" hidden="1" customWidth="1"/>
    <col min="5641" max="5884" width="9" style="31"/>
    <col min="5885" max="5885" width="4.5" style="31" bestFit="1" customWidth="1"/>
    <col min="5886" max="5887" width="0" style="31" hidden="1" customWidth="1"/>
    <col min="5888" max="5888" width="15.875" style="31" customWidth="1"/>
    <col min="5889" max="5889" width="11.375" style="31" customWidth="1"/>
    <col min="5890" max="5890" width="10.5" style="31" customWidth="1"/>
    <col min="5891" max="5891" width="9" style="31" customWidth="1"/>
    <col min="5892" max="5892" width="16.25" style="31" customWidth="1"/>
    <col min="5893" max="5893" width="23.625" style="31" customWidth="1"/>
    <col min="5894" max="5894" width="14" style="31" customWidth="1"/>
    <col min="5895" max="5895" width="16.875" style="31" customWidth="1"/>
    <col min="5896" max="5896" width="0" style="31" hidden="1" customWidth="1"/>
    <col min="5897" max="6140" width="9" style="31"/>
    <col min="6141" max="6141" width="4.5" style="31" bestFit="1" customWidth="1"/>
    <col min="6142" max="6143" width="0" style="31" hidden="1" customWidth="1"/>
    <col min="6144" max="6144" width="15.875" style="31" customWidth="1"/>
    <col min="6145" max="6145" width="11.375" style="31" customWidth="1"/>
    <col min="6146" max="6146" width="10.5" style="31" customWidth="1"/>
    <col min="6147" max="6147" width="9" style="31" customWidth="1"/>
    <col min="6148" max="6148" width="16.25" style="31" customWidth="1"/>
    <col min="6149" max="6149" width="23.625" style="31" customWidth="1"/>
    <col min="6150" max="6150" width="14" style="31" customWidth="1"/>
    <col min="6151" max="6151" width="16.875" style="31" customWidth="1"/>
    <col min="6152" max="6152" width="0" style="31" hidden="1" customWidth="1"/>
    <col min="6153" max="6396" width="9" style="31"/>
    <col min="6397" max="6397" width="4.5" style="31" bestFit="1" customWidth="1"/>
    <col min="6398" max="6399" width="0" style="31" hidden="1" customWidth="1"/>
    <col min="6400" max="6400" width="15.875" style="31" customWidth="1"/>
    <col min="6401" max="6401" width="11.375" style="31" customWidth="1"/>
    <col min="6402" max="6402" width="10.5" style="31" customWidth="1"/>
    <col min="6403" max="6403" width="9" style="31" customWidth="1"/>
    <col min="6404" max="6404" width="16.25" style="31" customWidth="1"/>
    <col min="6405" max="6405" width="23.625" style="31" customWidth="1"/>
    <col min="6406" max="6406" width="14" style="31" customWidth="1"/>
    <col min="6407" max="6407" width="16.875" style="31" customWidth="1"/>
    <col min="6408" max="6408" width="0" style="31" hidden="1" customWidth="1"/>
    <col min="6409" max="6652" width="9" style="31"/>
    <col min="6653" max="6653" width="4.5" style="31" bestFit="1" customWidth="1"/>
    <col min="6654" max="6655" width="0" style="31" hidden="1" customWidth="1"/>
    <col min="6656" max="6656" width="15.875" style="31" customWidth="1"/>
    <col min="6657" max="6657" width="11.375" style="31" customWidth="1"/>
    <col min="6658" max="6658" width="10.5" style="31" customWidth="1"/>
    <col min="6659" max="6659" width="9" style="31" customWidth="1"/>
    <col min="6660" max="6660" width="16.25" style="31" customWidth="1"/>
    <col min="6661" max="6661" width="23.625" style="31" customWidth="1"/>
    <col min="6662" max="6662" width="14" style="31" customWidth="1"/>
    <col min="6663" max="6663" width="16.875" style="31" customWidth="1"/>
    <col min="6664" max="6664" width="0" style="31" hidden="1" customWidth="1"/>
    <col min="6665" max="6908" width="9" style="31"/>
    <col min="6909" max="6909" width="4.5" style="31" bestFit="1" customWidth="1"/>
    <col min="6910" max="6911" width="0" style="31" hidden="1" customWidth="1"/>
    <col min="6912" max="6912" width="15.875" style="31" customWidth="1"/>
    <col min="6913" max="6913" width="11.375" style="31" customWidth="1"/>
    <col min="6914" max="6914" width="10.5" style="31" customWidth="1"/>
    <col min="6915" max="6915" width="9" style="31" customWidth="1"/>
    <col min="6916" max="6916" width="16.25" style="31" customWidth="1"/>
    <col min="6917" max="6917" width="23.625" style="31" customWidth="1"/>
    <col min="6918" max="6918" width="14" style="31" customWidth="1"/>
    <col min="6919" max="6919" width="16.875" style="31" customWidth="1"/>
    <col min="6920" max="6920" width="0" style="31" hidden="1" customWidth="1"/>
    <col min="6921" max="7164" width="9" style="31"/>
    <col min="7165" max="7165" width="4.5" style="31" bestFit="1" customWidth="1"/>
    <col min="7166" max="7167" width="0" style="31" hidden="1" customWidth="1"/>
    <col min="7168" max="7168" width="15.875" style="31" customWidth="1"/>
    <col min="7169" max="7169" width="11.375" style="31" customWidth="1"/>
    <col min="7170" max="7170" width="10.5" style="31" customWidth="1"/>
    <col min="7171" max="7171" width="9" style="31" customWidth="1"/>
    <col min="7172" max="7172" width="16.25" style="31" customWidth="1"/>
    <col min="7173" max="7173" width="23.625" style="31" customWidth="1"/>
    <col min="7174" max="7174" width="14" style="31" customWidth="1"/>
    <col min="7175" max="7175" width="16.875" style="31" customWidth="1"/>
    <col min="7176" max="7176" width="0" style="31" hidden="1" customWidth="1"/>
    <col min="7177" max="7420" width="9" style="31"/>
    <col min="7421" max="7421" width="4.5" style="31" bestFit="1" customWidth="1"/>
    <col min="7422" max="7423" width="0" style="31" hidden="1" customWidth="1"/>
    <col min="7424" max="7424" width="15.875" style="31" customWidth="1"/>
    <col min="7425" max="7425" width="11.375" style="31" customWidth="1"/>
    <col min="7426" max="7426" width="10.5" style="31" customWidth="1"/>
    <col min="7427" max="7427" width="9" style="31" customWidth="1"/>
    <col min="7428" max="7428" width="16.25" style="31" customWidth="1"/>
    <col min="7429" max="7429" width="23.625" style="31" customWidth="1"/>
    <col min="7430" max="7430" width="14" style="31" customWidth="1"/>
    <col min="7431" max="7431" width="16.875" style="31" customWidth="1"/>
    <col min="7432" max="7432" width="0" style="31" hidden="1" customWidth="1"/>
    <col min="7433" max="7676" width="9" style="31"/>
    <col min="7677" max="7677" width="4.5" style="31" bestFit="1" customWidth="1"/>
    <col min="7678" max="7679" width="0" style="31" hidden="1" customWidth="1"/>
    <col min="7680" max="7680" width="15.875" style="31" customWidth="1"/>
    <col min="7681" max="7681" width="11.375" style="31" customWidth="1"/>
    <col min="7682" max="7682" width="10.5" style="31" customWidth="1"/>
    <col min="7683" max="7683" width="9" style="31" customWidth="1"/>
    <col min="7684" max="7684" width="16.25" style="31" customWidth="1"/>
    <col min="7685" max="7685" width="23.625" style="31" customWidth="1"/>
    <col min="7686" max="7686" width="14" style="31" customWidth="1"/>
    <col min="7687" max="7687" width="16.875" style="31" customWidth="1"/>
    <col min="7688" max="7688" width="0" style="31" hidden="1" customWidth="1"/>
    <col min="7689" max="7932" width="9" style="31"/>
    <col min="7933" max="7933" width="4.5" style="31" bestFit="1" customWidth="1"/>
    <col min="7934" max="7935" width="0" style="31" hidden="1" customWidth="1"/>
    <col min="7936" max="7936" width="15.875" style="31" customWidth="1"/>
    <col min="7937" max="7937" width="11.375" style="31" customWidth="1"/>
    <col min="7938" max="7938" width="10.5" style="31" customWidth="1"/>
    <col min="7939" max="7939" width="9" style="31" customWidth="1"/>
    <col min="7940" max="7940" width="16.25" style="31" customWidth="1"/>
    <col min="7941" max="7941" width="23.625" style="31" customWidth="1"/>
    <col min="7942" max="7942" width="14" style="31" customWidth="1"/>
    <col min="7943" max="7943" width="16.875" style="31" customWidth="1"/>
    <col min="7944" max="7944" width="0" style="31" hidden="1" customWidth="1"/>
    <col min="7945" max="8188" width="9" style="31"/>
    <col min="8189" max="8189" width="4.5" style="31" bestFit="1" customWidth="1"/>
    <col min="8190" max="8191" width="0" style="31" hidden="1" customWidth="1"/>
    <col min="8192" max="8192" width="15.875" style="31" customWidth="1"/>
    <col min="8193" max="8193" width="11.375" style="31" customWidth="1"/>
    <col min="8194" max="8194" width="10.5" style="31" customWidth="1"/>
    <col min="8195" max="8195" width="9" style="31" customWidth="1"/>
    <col min="8196" max="8196" width="16.25" style="31" customWidth="1"/>
    <col min="8197" max="8197" width="23.625" style="31" customWidth="1"/>
    <col min="8198" max="8198" width="14" style="31" customWidth="1"/>
    <col min="8199" max="8199" width="16.875" style="31" customWidth="1"/>
    <col min="8200" max="8200" width="0" style="31" hidden="1" customWidth="1"/>
    <col min="8201" max="8444" width="9" style="31"/>
    <col min="8445" max="8445" width="4.5" style="31" bestFit="1" customWidth="1"/>
    <col min="8446" max="8447" width="0" style="31" hidden="1" customWidth="1"/>
    <col min="8448" max="8448" width="15.875" style="31" customWidth="1"/>
    <col min="8449" max="8449" width="11.375" style="31" customWidth="1"/>
    <col min="8450" max="8450" width="10.5" style="31" customWidth="1"/>
    <col min="8451" max="8451" width="9" style="31" customWidth="1"/>
    <col min="8452" max="8452" width="16.25" style="31" customWidth="1"/>
    <col min="8453" max="8453" width="23.625" style="31" customWidth="1"/>
    <col min="8454" max="8454" width="14" style="31" customWidth="1"/>
    <col min="8455" max="8455" width="16.875" style="31" customWidth="1"/>
    <col min="8456" max="8456" width="0" style="31" hidden="1" customWidth="1"/>
    <col min="8457" max="8700" width="9" style="31"/>
    <col min="8701" max="8701" width="4.5" style="31" bestFit="1" customWidth="1"/>
    <col min="8702" max="8703" width="0" style="31" hidden="1" customWidth="1"/>
    <col min="8704" max="8704" width="15.875" style="31" customWidth="1"/>
    <col min="8705" max="8705" width="11.375" style="31" customWidth="1"/>
    <col min="8706" max="8706" width="10.5" style="31" customWidth="1"/>
    <col min="8707" max="8707" width="9" style="31" customWidth="1"/>
    <col min="8708" max="8708" width="16.25" style="31" customWidth="1"/>
    <col min="8709" max="8709" width="23.625" style="31" customWidth="1"/>
    <col min="8710" max="8710" width="14" style="31" customWidth="1"/>
    <col min="8711" max="8711" width="16.875" style="31" customWidth="1"/>
    <col min="8712" max="8712" width="0" style="31" hidden="1" customWidth="1"/>
    <col min="8713" max="8956" width="9" style="31"/>
    <col min="8957" max="8957" width="4.5" style="31" bestFit="1" customWidth="1"/>
    <col min="8958" max="8959" width="0" style="31" hidden="1" customWidth="1"/>
    <col min="8960" max="8960" width="15.875" style="31" customWidth="1"/>
    <col min="8961" max="8961" width="11.375" style="31" customWidth="1"/>
    <col min="8962" max="8962" width="10.5" style="31" customWidth="1"/>
    <col min="8963" max="8963" width="9" style="31" customWidth="1"/>
    <col min="8964" max="8964" width="16.25" style="31" customWidth="1"/>
    <col min="8965" max="8965" width="23.625" style="31" customWidth="1"/>
    <col min="8966" max="8966" width="14" style="31" customWidth="1"/>
    <col min="8967" max="8967" width="16.875" style="31" customWidth="1"/>
    <col min="8968" max="8968" width="0" style="31" hidden="1" customWidth="1"/>
    <col min="8969" max="9212" width="9" style="31"/>
    <col min="9213" max="9213" width="4.5" style="31" bestFit="1" customWidth="1"/>
    <col min="9214" max="9215" width="0" style="31" hidden="1" customWidth="1"/>
    <col min="9216" max="9216" width="15.875" style="31" customWidth="1"/>
    <col min="9217" max="9217" width="11.375" style="31" customWidth="1"/>
    <col min="9218" max="9218" width="10.5" style="31" customWidth="1"/>
    <col min="9219" max="9219" width="9" style="31" customWidth="1"/>
    <col min="9220" max="9220" width="16.25" style="31" customWidth="1"/>
    <col min="9221" max="9221" width="23.625" style="31" customWidth="1"/>
    <col min="9222" max="9222" width="14" style="31" customWidth="1"/>
    <col min="9223" max="9223" width="16.875" style="31" customWidth="1"/>
    <col min="9224" max="9224" width="0" style="31" hidden="1" customWidth="1"/>
    <col min="9225" max="9468" width="9" style="31"/>
    <col min="9469" max="9469" width="4.5" style="31" bestFit="1" customWidth="1"/>
    <col min="9470" max="9471" width="0" style="31" hidden="1" customWidth="1"/>
    <col min="9472" max="9472" width="15.875" style="31" customWidth="1"/>
    <col min="9473" max="9473" width="11.375" style="31" customWidth="1"/>
    <col min="9474" max="9474" width="10.5" style="31" customWidth="1"/>
    <col min="9475" max="9475" width="9" style="31" customWidth="1"/>
    <col min="9476" max="9476" width="16.25" style="31" customWidth="1"/>
    <col min="9477" max="9477" width="23.625" style="31" customWidth="1"/>
    <col min="9478" max="9478" width="14" style="31" customWidth="1"/>
    <col min="9479" max="9479" width="16.875" style="31" customWidth="1"/>
    <col min="9480" max="9480" width="0" style="31" hidden="1" customWidth="1"/>
    <col min="9481" max="9724" width="9" style="31"/>
    <col min="9725" max="9725" width="4.5" style="31" bestFit="1" customWidth="1"/>
    <col min="9726" max="9727" width="0" style="31" hidden="1" customWidth="1"/>
    <col min="9728" max="9728" width="15.875" style="31" customWidth="1"/>
    <col min="9729" max="9729" width="11.375" style="31" customWidth="1"/>
    <col min="9730" max="9730" width="10.5" style="31" customWidth="1"/>
    <col min="9731" max="9731" width="9" style="31" customWidth="1"/>
    <col min="9732" max="9732" width="16.25" style="31" customWidth="1"/>
    <col min="9733" max="9733" width="23.625" style="31" customWidth="1"/>
    <col min="9734" max="9734" width="14" style="31" customWidth="1"/>
    <col min="9735" max="9735" width="16.875" style="31" customWidth="1"/>
    <col min="9736" max="9736" width="0" style="31" hidden="1" customWidth="1"/>
    <col min="9737" max="9980" width="9" style="31"/>
    <col min="9981" max="9981" width="4.5" style="31" bestFit="1" customWidth="1"/>
    <col min="9982" max="9983" width="0" style="31" hidden="1" customWidth="1"/>
    <col min="9984" max="9984" width="15.875" style="31" customWidth="1"/>
    <col min="9985" max="9985" width="11.375" style="31" customWidth="1"/>
    <col min="9986" max="9986" width="10.5" style="31" customWidth="1"/>
    <col min="9987" max="9987" width="9" style="31" customWidth="1"/>
    <col min="9988" max="9988" width="16.25" style="31" customWidth="1"/>
    <col min="9989" max="9989" width="23.625" style="31" customWidth="1"/>
    <col min="9990" max="9990" width="14" style="31" customWidth="1"/>
    <col min="9991" max="9991" width="16.875" style="31" customWidth="1"/>
    <col min="9992" max="9992" width="0" style="31" hidden="1" customWidth="1"/>
    <col min="9993" max="10236" width="9" style="31"/>
    <col min="10237" max="10237" width="4.5" style="31" bestFit="1" customWidth="1"/>
    <col min="10238" max="10239" width="0" style="31" hidden="1" customWidth="1"/>
    <col min="10240" max="10240" width="15.875" style="31" customWidth="1"/>
    <col min="10241" max="10241" width="11.375" style="31" customWidth="1"/>
    <col min="10242" max="10242" width="10.5" style="31" customWidth="1"/>
    <col min="10243" max="10243" width="9" style="31" customWidth="1"/>
    <col min="10244" max="10244" width="16.25" style="31" customWidth="1"/>
    <col min="10245" max="10245" width="23.625" style="31" customWidth="1"/>
    <col min="10246" max="10246" width="14" style="31" customWidth="1"/>
    <col min="10247" max="10247" width="16.875" style="31" customWidth="1"/>
    <col min="10248" max="10248" width="0" style="31" hidden="1" customWidth="1"/>
    <col min="10249" max="10492" width="9" style="31"/>
    <col min="10493" max="10493" width="4.5" style="31" bestFit="1" customWidth="1"/>
    <col min="10494" max="10495" width="0" style="31" hidden="1" customWidth="1"/>
    <col min="10496" max="10496" width="15.875" style="31" customWidth="1"/>
    <col min="10497" max="10497" width="11.375" style="31" customWidth="1"/>
    <col min="10498" max="10498" width="10.5" style="31" customWidth="1"/>
    <col min="10499" max="10499" width="9" style="31" customWidth="1"/>
    <col min="10500" max="10500" width="16.25" style="31" customWidth="1"/>
    <col min="10501" max="10501" width="23.625" style="31" customWidth="1"/>
    <col min="10502" max="10502" width="14" style="31" customWidth="1"/>
    <col min="10503" max="10503" width="16.875" style="31" customWidth="1"/>
    <col min="10504" max="10504" width="0" style="31" hidden="1" customWidth="1"/>
    <col min="10505" max="10748" width="9" style="31"/>
    <col min="10749" max="10749" width="4.5" style="31" bestFit="1" customWidth="1"/>
    <col min="10750" max="10751" width="0" style="31" hidden="1" customWidth="1"/>
    <col min="10752" max="10752" width="15.875" style="31" customWidth="1"/>
    <col min="10753" max="10753" width="11.375" style="31" customWidth="1"/>
    <col min="10754" max="10754" width="10.5" style="31" customWidth="1"/>
    <col min="10755" max="10755" width="9" style="31" customWidth="1"/>
    <col min="10756" max="10756" width="16.25" style="31" customWidth="1"/>
    <col min="10757" max="10757" width="23.625" style="31" customWidth="1"/>
    <col min="10758" max="10758" width="14" style="31" customWidth="1"/>
    <col min="10759" max="10759" width="16.875" style="31" customWidth="1"/>
    <col min="10760" max="10760" width="0" style="31" hidden="1" customWidth="1"/>
    <col min="10761" max="11004" width="9" style="31"/>
    <col min="11005" max="11005" width="4.5" style="31" bestFit="1" customWidth="1"/>
    <col min="11006" max="11007" width="0" style="31" hidden="1" customWidth="1"/>
    <col min="11008" max="11008" width="15.875" style="31" customWidth="1"/>
    <col min="11009" max="11009" width="11.375" style="31" customWidth="1"/>
    <col min="11010" max="11010" width="10.5" style="31" customWidth="1"/>
    <col min="11011" max="11011" width="9" style="31" customWidth="1"/>
    <col min="11012" max="11012" width="16.25" style="31" customWidth="1"/>
    <col min="11013" max="11013" width="23.625" style="31" customWidth="1"/>
    <col min="11014" max="11014" width="14" style="31" customWidth="1"/>
    <col min="11015" max="11015" width="16.875" style="31" customWidth="1"/>
    <col min="11016" max="11016" width="0" style="31" hidden="1" customWidth="1"/>
    <col min="11017" max="11260" width="9" style="31"/>
    <col min="11261" max="11261" width="4.5" style="31" bestFit="1" customWidth="1"/>
    <col min="11262" max="11263" width="0" style="31" hidden="1" customWidth="1"/>
    <col min="11264" max="11264" width="15.875" style="31" customWidth="1"/>
    <col min="11265" max="11265" width="11.375" style="31" customWidth="1"/>
    <col min="11266" max="11266" width="10.5" style="31" customWidth="1"/>
    <col min="11267" max="11267" width="9" style="31" customWidth="1"/>
    <col min="11268" max="11268" width="16.25" style="31" customWidth="1"/>
    <col min="11269" max="11269" width="23.625" style="31" customWidth="1"/>
    <col min="11270" max="11270" width="14" style="31" customWidth="1"/>
    <col min="11271" max="11271" width="16.875" style="31" customWidth="1"/>
    <col min="11272" max="11272" width="0" style="31" hidden="1" customWidth="1"/>
    <col min="11273" max="11516" width="9" style="31"/>
    <col min="11517" max="11517" width="4.5" style="31" bestFit="1" customWidth="1"/>
    <col min="11518" max="11519" width="0" style="31" hidden="1" customWidth="1"/>
    <col min="11520" max="11520" width="15.875" style="31" customWidth="1"/>
    <col min="11521" max="11521" width="11.375" style="31" customWidth="1"/>
    <col min="11522" max="11522" width="10.5" style="31" customWidth="1"/>
    <col min="11523" max="11523" width="9" style="31" customWidth="1"/>
    <col min="11524" max="11524" width="16.25" style="31" customWidth="1"/>
    <col min="11525" max="11525" width="23.625" style="31" customWidth="1"/>
    <col min="11526" max="11526" width="14" style="31" customWidth="1"/>
    <col min="11527" max="11527" width="16.875" style="31" customWidth="1"/>
    <col min="11528" max="11528" width="0" style="31" hidden="1" customWidth="1"/>
    <col min="11529" max="11772" width="9" style="31"/>
    <col min="11773" max="11773" width="4.5" style="31" bestFit="1" customWidth="1"/>
    <col min="11774" max="11775" width="0" style="31" hidden="1" customWidth="1"/>
    <col min="11776" max="11776" width="15.875" style="31" customWidth="1"/>
    <col min="11777" max="11777" width="11.375" style="31" customWidth="1"/>
    <col min="11778" max="11778" width="10.5" style="31" customWidth="1"/>
    <col min="11779" max="11779" width="9" style="31" customWidth="1"/>
    <col min="11780" max="11780" width="16.25" style="31" customWidth="1"/>
    <col min="11781" max="11781" width="23.625" style="31" customWidth="1"/>
    <col min="11782" max="11782" width="14" style="31" customWidth="1"/>
    <col min="11783" max="11783" width="16.875" style="31" customWidth="1"/>
    <col min="11784" max="11784" width="0" style="31" hidden="1" customWidth="1"/>
    <col min="11785" max="12028" width="9" style="31"/>
    <col min="12029" max="12029" width="4.5" style="31" bestFit="1" customWidth="1"/>
    <col min="12030" max="12031" width="0" style="31" hidden="1" customWidth="1"/>
    <col min="12032" max="12032" width="15.875" style="31" customWidth="1"/>
    <col min="12033" max="12033" width="11.375" style="31" customWidth="1"/>
    <col min="12034" max="12034" width="10.5" style="31" customWidth="1"/>
    <col min="12035" max="12035" width="9" style="31" customWidth="1"/>
    <col min="12036" max="12036" width="16.25" style="31" customWidth="1"/>
    <col min="12037" max="12037" width="23.625" style="31" customWidth="1"/>
    <col min="12038" max="12038" width="14" style="31" customWidth="1"/>
    <col min="12039" max="12039" width="16.875" style="31" customWidth="1"/>
    <col min="12040" max="12040" width="0" style="31" hidden="1" customWidth="1"/>
    <col min="12041" max="12284" width="9" style="31"/>
    <col min="12285" max="12285" width="4.5" style="31" bestFit="1" customWidth="1"/>
    <col min="12286" max="12287" width="0" style="31" hidden="1" customWidth="1"/>
    <col min="12288" max="12288" width="15.875" style="31" customWidth="1"/>
    <col min="12289" max="12289" width="11.375" style="31" customWidth="1"/>
    <col min="12290" max="12290" width="10.5" style="31" customWidth="1"/>
    <col min="12291" max="12291" width="9" style="31" customWidth="1"/>
    <col min="12292" max="12292" width="16.25" style="31" customWidth="1"/>
    <col min="12293" max="12293" width="23.625" style="31" customWidth="1"/>
    <col min="12294" max="12294" width="14" style="31" customWidth="1"/>
    <col min="12295" max="12295" width="16.875" style="31" customWidth="1"/>
    <col min="12296" max="12296" width="0" style="31" hidden="1" customWidth="1"/>
    <col min="12297" max="12540" width="9" style="31"/>
    <col min="12541" max="12541" width="4.5" style="31" bestFit="1" customWidth="1"/>
    <col min="12542" max="12543" width="0" style="31" hidden="1" customWidth="1"/>
    <col min="12544" max="12544" width="15.875" style="31" customWidth="1"/>
    <col min="12545" max="12545" width="11.375" style="31" customWidth="1"/>
    <col min="12546" max="12546" width="10.5" style="31" customWidth="1"/>
    <col min="12547" max="12547" width="9" style="31" customWidth="1"/>
    <col min="12548" max="12548" width="16.25" style="31" customWidth="1"/>
    <col min="12549" max="12549" width="23.625" style="31" customWidth="1"/>
    <col min="12550" max="12550" width="14" style="31" customWidth="1"/>
    <col min="12551" max="12551" width="16.875" style="31" customWidth="1"/>
    <col min="12552" max="12552" width="0" style="31" hidden="1" customWidth="1"/>
    <col min="12553" max="12796" width="9" style="31"/>
    <col min="12797" max="12797" width="4.5" style="31" bestFit="1" customWidth="1"/>
    <col min="12798" max="12799" width="0" style="31" hidden="1" customWidth="1"/>
    <col min="12800" max="12800" width="15.875" style="31" customWidth="1"/>
    <col min="12801" max="12801" width="11.375" style="31" customWidth="1"/>
    <col min="12802" max="12802" width="10.5" style="31" customWidth="1"/>
    <col min="12803" max="12803" width="9" style="31" customWidth="1"/>
    <col min="12804" max="12804" width="16.25" style="31" customWidth="1"/>
    <col min="12805" max="12805" width="23.625" style="31" customWidth="1"/>
    <col min="12806" max="12806" width="14" style="31" customWidth="1"/>
    <col min="12807" max="12807" width="16.875" style="31" customWidth="1"/>
    <col min="12808" max="12808" width="0" style="31" hidden="1" customWidth="1"/>
    <col min="12809" max="13052" width="9" style="31"/>
    <col min="13053" max="13053" width="4.5" style="31" bestFit="1" customWidth="1"/>
    <col min="13054" max="13055" width="0" style="31" hidden="1" customWidth="1"/>
    <col min="13056" max="13056" width="15.875" style="31" customWidth="1"/>
    <col min="13057" max="13057" width="11.375" style="31" customWidth="1"/>
    <col min="13058" max="13058" width="10.5" style="31" customWidth="1"/>
    <col min="13059" max="13059" width="9" style="31" customWidth="1"/>
    <col min="13060" max="13060" width="16.25" style="31" customWidth="1"/>
    <col min="13061" max="13061" width="23.625" style="31" customWidth="1"/>
    <col min="13062" max="13062" width="14" style="31" customWidth="1"/>
    <col min="13063" max="13063" width="16.875" style="31" customWidth="1"/>
    <col min="13064" max="13064" width="0" style="31" hidden="1" customWidth="1"/>
    <col min="13065" max="13308" width="9" style="31"/>
    <col min="13309" max="13309" width="4.5" style="31" bestFit="1" customWidth="1"/>
    <col min="13310" max="13311" width="0" style="31" hidden="1" customWidth="1"/>
    <col min="13312" max="13312" width="15.875" style="31" customWidth="1"/>
    <col min="13313" max="13313" width="11.375" style="31" customWidth="1"/>
    <col min="13314" max="13314" width="10.5" style="31" customWidth="1"/>
    <col min="13315" max="13315" width="9" style="31" customWidth="1"/>
    <col min="13316" max="13316" width="16.25" style="31" customWidth="1"/>
    <col min="13317" max="13317" width="23.625" style="31" customWidth="1"/>
    <col min="13318" max="13318" width="14" style="31" customWidth="1"/>
    <col min="13319" max="13319" width="16.875" style="31" customWidth="1"/>
    <col min="13320" max="13320" width="0" style="31" hidden="1" customWidth="1"/>
    <col min="13321" max="13564" width="9" style="31"/>
    <col min="13565" max="13565" width="4.5" style="31" bestFit="1" customWidth="1"/>
    <col min="13566" max="13567" width="0" style="31" hidden="1" customWidth="1"/>
    <col min="13568" max="13568" width="15.875" style="31" customWidth="1"/>
    <col min="13569" max="13569" width="11.375" style="31" customWidth="1"/>
    <col min="13570" max="13570" width="10.5" style="31" customWidth="1"/>
    <col min="13571" max="13571" width="9" style="31" customWidth="1"/>
    <col min="13572" max="13572" width="16.25" style="31" customWidth="1"/>
    <col min="13573" max="13573" width="23.625" style="31" customWidth="1"/>
    <col min="13574" max="13574" width="14" style="31" customWidth="1"/>
    <col min="13575" max="13575" width="16.875" style="31" customWidth="1"/>
    <col min="13576" max="13576" width="0" style="31" hidden="1" customWidth="1"/>
    <col min="13577" max="13820" width="9" style="31"/>
    <col min="13821" max="13821" width="4.5" style="31" bestFit="1" customWidth="1"/>
    <col min="13822" max="13823" width="0" style="31" hidden="1" customWidth="1"/>
    <col min="13824" max="13824" width="15.875" style="31" customWidth="1"/>
    <col min="13825" max="13825" width="11.375" style="31" customWidth="1"/>
    <col min="13826" max="13826" width="10.5" style="31" customWidth="1"/>
    <col min="13827" max="13827" width="9" style="31" customWidth="1"/>
    <col min="13828" max="13828" width="16.25" style="31" customWidth="1"/>
    <col min="13829" max="13829" width="23.625" style="31" customWidth="1"/>
    <col min="13830" max="13830" width="14" style="31" customWidth="1"/>
    <col min="13831" max="13831" width="16.875" style="31" customWidth="1"/>
    <col min="13832" max="13832" width="0" style="31" hidden="1" customWidth="1"/>
    <col min="13833" max="14076" width="9" style="31"/>
    <col min="14077" max="14077" width="4.5" style="31" bestFit="1" customWidth="1"/>
    <col min="14078" max="14079" width="0" style="31" hidden="1" customWidth="1"/>
    <col min="14080" max="14080" width="15.875" style="31" customWidth="1"/>
    <col min="14081" max="14081" width="11.375" style="31" customWidth="1"/>
    <col min="14082" max="14082" width="10.5" style="31" customWidth="1"/>
    <col min="14083" max="14083" width="9" style="31" customWidth="1"/>
    <col min="14084" max="14084" width="16.25" style="31" customWidth="1"/>
    <col min="14085" max="14085" width="23.625" style="31" customWidth="1"/>
    <col min="14086" max="14086" width="14" style="31" customWidth="1"/>
    <col min="14087" max="14087" width="16.875" style="31" customWidth="1"/>
    <col min="14088" max="14088" width="0" style="31" hidden="1" customWidth="1"/>
    <col min="14089" max="14332" width="9" style="31"/>
    <col min="14333" max="14333" width="4.5" style="31" bestFit="1" customWidth="1"/>
    <col min="14334" max="14335" width="0" style="31" hidden="1" customWidth="1"/>
    <col min="14336" max="14336" width="15.875" style="31" customWidth="1"/>
    <col min="14337" max="14337" width="11.375" style="31" customWidth="1"/>
    <col min="14338" max="14338" width="10.5" style="31" customWidth="1"/>
    <col min="14339" max="14339" width="9" style="31" customWidth="1"/>
    <col min="14340" max="14340" width="16.25" style="31" customWidth="1"/>
    <col min="14341" max="14341" width="23.625" style="31" customWidth="1"/>
    <col min="14342" max="14342" width="14" style="31" customWidth="1"/>
    <col min="14343" max="14343" width="16.875" style="31" customWidth="1"/>
    <col min="14344" max="14344" width="0" style="31" hidden="1" customWidth="1"/>
    <col min="14345" max="14588" width="9" style="31"/>
    <col min="14589" max="14589" width="4.5" style="31" bestFit="1" customWidth="1"/>
    <col min="14590" max="14591" width="0" style="31" hidden="1" customWidth="1"/>
    <col min="14592" max="14592" width="15.875" style="31" customWidth="1"/>
    <col min="14593" max="14593" width="11.375" style="31" customWidth="1"/>
    <col min="14594" max="14594" width="10.5" style="31" customWidth="1"/>
    <col min="14595" max="14595" width="9" style="31" customWidth="1"/>
    <col min="14596" max="14596" width="16.25" style="31" customWidth="1"/>
    <col min="14597" max="14597" width="23.625" style="31" customWidth="1"/>
    <col min="14598" max="14598" width="14" style="31" customWidth="1"/>
    <col min="14599" max="14599" width="16.875" style="31" customWidth="1"/>
    <col min="14600" max="14600" width="0" style="31" hidden="1" customWidth="1"/>
    <col min="14601" max="14844" width="9" style="31"/>
    <col min="14845" max="14845" width="4.5" style="31" bestFit="1" customWidth="1"/>
    <col min="14846" max="14847" width="0" style="31" hidden="1" customWidth="1"/>
    <col min="14848" max="14848" width="15.875" style="31" customWidth="1"/>
    <col min="14849" max="14849" width="11.375" style="31" customWidth="1"/>
    <col min="14850" max="14850" width="10.5" style="31" customWidth="1"/>
    <col min="14851" max="14851" width="9" style="31" customWidth="1"/>
    <col min="14852" max="14852" width="16.25" style="31" customWidth="1"/>
    <col min="14853" max="14853" width="23.625" style="31" customWidth="1"/>
    <col min="14854" max="14854" width="14" style="31" customWidth="1"/>
    <col min="14855" max="14855" width="16.875" style="31" customWidth="1"/>
    <col min="14856" max="14856" width="0" style="31" hidden="1" customWidth="1"/>
    <col min="14857" max="15100" width="9" style="31"/>
    <col min="15101" max="15101" width="4.5" style="31" bestFit="1" customWidth="1"/>
    <col min="15102" max="15103" width="0" style="31" hidden="1" customWidth="1"/>
    <col min="15104" max="15104" width="15.875" style="31" customWidth="1"/>
    <col min="15105" max="15105" width="11.375" style="31" customWidth="1"/>
    <col min="15106" max="15106" width="10.5" style="31" customWidth="1"/>
    <col min="15107" max="15107" width="9" style="31" customWidth="1"/>
    <col min="15108" max="15108" width="16.25" style="31" customWidth="1"/>
    <col min="15109" max="15109" width="23.625" style="31" customWidth="1"/>
    <col min="15110" max="15110" width="14" style="31" customWidth="1"/>
    <col min="15111" max="15111" width="16.875" style="31" customWidth="1"/>
    <col min="15112" max="15112" width="0" style="31" hidden="1" customWidth="1"/>
    <col min="15113" max="15356" width="9" style="31"/>
    <col min="15357" max="15357" width="4.5" style="31" bestFit="1" customWidth="1"/>
    <col min="15358" max="15359" width="0" style="31" hidden="1" customWidth="1"/>
    <col min="15360" max="15360" width="15.875" style="31" customWidth="1"/>
    <col min="15361" max="15361" width="11.375" style="31" customWidth="1"/>
    <col min="15362" max="15362" width="10.5" style="31" customWidth="1"/>
    <col min="15363" max="15363" width="9" style="31" customWidth="1"/>
    <col min="15364" max="15364" width="16.25" style="31" customWidth="1"/>
    <col min="15365" max="15365" width="23.625" style="31" customWidth="1"/>
    <col min="15366" max="15366" width="14" style="31" customWidth="1"/>
    <col min="15367" max="15367" width="16.875" style="31" customWidth="1"/>
    <col min="15368" max="15368" width="0" style="31" hidden="1" customWidth="1"/>
    <col min="15369" max="15612" width="9" style="31"/>
    <col min="15613" max="15613" width="4.5" style="31" bestFit="1" customWidth="1"/>
    <col min="15614" max="15615" width="0" style="31" hidden="1" customWidth="1"/>
    <col min="15616" max="15616" width="15.875" style="31" customWidth="1"/>
    <col min="15617" max="15617" width="11.375" style="31" customWidth="1"/>
    <col min="15618" max="15618" width="10.5" style="31" customWidth="1"/>
    <col min="15619" max="15619" width="9" style="31" customWidth="1"/>
    <col min="15620" max="15620" width="16.25" style="31" customWidth="1"/>
    <col min="15621" max="15621" width="23.625" style="31" customWidth="1"/>
    <col min="15622" max="15622" width="14" style="31" customWidth="1"/>
    <col min="15623" max="15623" width="16.875" style="31" customWidth="1"/>
    <col min="15624" max="15624" width="0" style="31" hidden="1" customWidth="1"/>
    <col min="15625" max="15868" width="9" style="31"/>
    <col min="15869" max="15869" width="4.5" style="31" bestFit="1" customWidth="1"/>
    <col min="15870" max="15871" width="0" style="31" hidden="1" customWidth="1"/>
    <col min="15872" max="15872" width="15.875" style="31" customWidth="1"/>
    <col min="15873" max="15873" width="11.375" style="31" customWidth="1"/>
    <col min="15874" max="15874" width="10.5" style="31" customWidth="1"/>
    <col min="15875" max="15875" width="9" style="31" customWidth="1"/>
    <col min="15876" max="15876" width="16.25" style="31" customWidth="1"/>
    <col min="15877" max="15877" width="23.625" style="31" customWidth="1"/>
    <col min="15878" max="15878" width="14" style="31" customWidth="1"/>
    <col min="15879" max="15879" width="16.875" style="31" customWidth="1"/>
    <col min="15880" max="15880" width="0" style="31" hidden="1" customWidth="1"/>
    <col min="15881" max="16124" width="9" style="31"/>
    <col min="16125" max="16125" width="4.5" style="31" bestFit="1" customWidth="1"/>
    <col min="16126" max="16127" width="0" style="31" hidden="1" customWidth="1"/>
    <col min="16128" max="16128" width="15.875" style="31" customWidth="1"/>
    <col min="16129" max="16129" width="11.375" style="31" customWidth="1"/>
    <col min="16130" max="16130" width="10.5" style="31" customWidth="1"/>
    <col min="16131" max="16131" width="9" style="31" customWidth="1"/>
    <col min="16132" max="16132" width="16.25" style="31" customWidth="1"/>
    <col min="16133" max="16133" width="23.625" style="31" customWidth="1"/>
    <col min="16134" max="16134" width="14" style="31" customWidth="1"/>
    <col min="16135" max="16135" width="16.875" style="31" customWidth="1"/>
    <col min="16136" max="16136" width="0" style="31" hidden="1" customWidth="1"/>
    <col min="16137" max="16384" width="9" style="31"/>
  </cols>
  <sheetData>
    <row r="1" spans="1:9" hidden="1" x14ac:dyDescent="0.25"/>
    <row r="2" spans="1:9" x14ac:dyDescent="0.25">
      <c r="H2" s="32" t="s">
        <v>186</v>
      </c>
    </row>
    <row r="3" spans="1:9" x14ac:dyDescent="0.25">
      <c r="A3" s="266" t="s">
        <v>24</v>
      </c>
      <c r="B3" s="266"/>
      <c r="C3" s="266"/>
      <c r="D3" s="266"/>
      <c r="E3" s="266"/>
      <c r="F3" s="266"/>
      <c r="G3" s="266"/>
      <c r="H3" s="266"/>
    </row>
    <row r="5" spans="1:9" ht="24" customHeight="1" x14ac:dyDescent="0.25">
      <c r="A5" s="166" t="s">
        <v>145</v>
      </c>
      <c r="D5" s="33">
        <v>1800000</v>
      </c>
      <c r="E5" s="31" t="s">
        <v>25</v>
      </c>
      <c r="H5" s="167" t="s">
        <v>26</v>
      </c>
    </row>
    <row r="6" spans="1:9" ht="37.5" customHeight="1" x14ac:dyDescent="0.25">
      <c r="A6" s="74" t="s">
        <v>27</v>
      </c>
      <c r="B6" s="34" t="s">
        <v>28</v>
      </c>
      <c r="C6" s="34" t="s">
        <v>29</v>
      </c>
      <c r="D6" s="34" t="s">
        <v>30</v>
      </c>
      <c r="E6" s="34" t="s">
        <v>31</v>
      </c>
      <c r="F6" s="34" t="s">
        <v>32</v>
      </c>
      <c r="G6" s="34" t="s">
        <v>33</v>
      </c>
      <c r="H6" s="34" t="s">
        <v>34</v>
      </c>
    </row>
    <row r="7" spans="1:9" x14ac:dyDescent="0.25">
      <c r="A7" s="75" t="s">
        <v>10</v>
      </c>
      <c r="B7" s="75" t="s">
        <v>11</v>
      </c>
      <c r="C7" s="75" t="s">
        <v>12</v>
      </c>
      <c r="D7" s="75" t="s">
        <v>13</v>
      </c>
      <c r="E7" s="75" t="s">
        <v>146</v>
      </c>
      <c r="F7" s="75" t="s">
        <v>45</v>
      </c>
      <c r="G7" s="75" t="s">
        <v>46</v>
      </c>
      <c r="H7" s="75" t="s">
        <v>47</v>
      </c>
    </row>
    <row r="8" spans="1:9" hidden="1" x14ac:dyDescent="0.25">
      <c r="A8" s="35"/>
      <c r="B8" s="36"/>
      <c r="C8" s="36"/>
      <c r="D8" s="36"/>
      <c r="E8" s="36"/>
      <c r="F8" s="36">
        <f>23.5%</f>
        <v>0.23499999999999999</v>
      </c>
      <c r="G8" s="36"/>
      <c r="H8" s="36">
        <v>26</v>
      </c>
    </row>
    <row r="9" spans="1:9" ht="20.100000000000001" customHeight="1" x14ac:dyDescent="0.25">
      <c r="A9" s="36">
        <v>1</v>
      </c>
      <c r="B9" s="35" t="s">
        <v>43</v>
      </c>
      <c r="C9" s="36" t="s">
        <v>49</v>
      </c>
      <c r="D9" s="35">
        <v>2.34</v>
      </c>
      <c r="E9" s="37">
        <f t="shared" ref="E9:E15" si="0">ROUNDDOWN($D$5*(D9),0)</f>
        <v>4212000</v>
      </c>
      <c r="F9" s="37">
        <f t="shared" ref="F9:F15" si="1">ROUNDDOWN($F$8*E9,0)</f>
        <v>989820</v>
      </c>
      <c r="G9" s="37">
        <f t="shared" ref="G9:G15" si="2">SUM(E9,F9)</f>
        <v>5201820</v>
      </c>
      <c r="H9" s="37">
        <f>ROUND(G9/$H$8,0)</f>
        <v>200070</v>
      </c>
    </row>
    <row r="10" spans="1:9" ht="20.100000000000001" customHeight="1" x14ac:dyDescent="0.25">
      <c r="A10" s="36">
        <v>2</v>
      </c>
      <c r="B10" s="35" t="s">
        <v>44</v>
      </c>
      <c r="C10" s="36" t="s">
        <v>50</v>
      </c>
      <c r="D10" s="35">
        <v>2.67</v>
      </c>
      <c r="E10" s="37">
        <f t="shared" si="0"/>
        <v>4806000</v>
      </c>
      <c r="F10" s="37">
        <f t="shared" si="1"/>
        <v>1129410</v>
      </c>
      <c r="G10" s="37">
        <f t="shared" si="2"/>
        <v>5935410</v>
      </c>
      <c r="H10" s="37">
        <f t="shared" ref="H10:H14" si="3">ROUND(G10/$H$8,0)</f>
        <v>228285</v>
      </c>
    </row>
    <row r="11" spans="1:9" ht="20.100000000000001" customHeight="1" x14ac:dyDescent="0.25">
      <c r="A11" s="36">
        <v>3</v>
      </c>
      <c r="B11" s="35" t="s">
        <v>37</v>
      </c>
      <c r="C11" s="36" t="s">
        <v>38</v>
      </c>
      <c r="D11" s="38">
        <v>3</v>
      </c>
      <c r="E11" s="37">
        <f t="shared" si="0"/>
        <v>5400000</v>
      </c>
      <c r="F11" s="37">
        <f t="shared" si="1"/>
        <v>1269000</v>
      </c>
      <c r="G11" s="37">
        <f t="shared" si="2"/>
        <v>6669000</v>
      </c>
      <c r="H11" s="37">
        <f t="shared" si="3"/>
        <v>256500</v>
      </c>
      <c r="I11" s="149"/>
    </row>
    <row r="12" spans="1:9" ht="20.100000000000001" customHeight="1" x14ac:dyDescent="0.25">
      <c r="A12" s="36">
        <v>4</v>
      </c>
      <c r="B12" s="35" t="s">
        <v>39</v>
      </c>
      <c r="C12" s="36" t="s">
        <v>41</v>
      </c>
      <c r="D12" s="38">
        <v>3.33</v>
      </c>
      <c r="E12" s="37">
        <f t="shared" si="0"/>
        <v>5994000</v>
      </c>
      <c r="F12" s="37">
        <f t="shared" si="1"/>
        <v>1408590</v>
      </c>
      <c r="G12" s="37">
        <f t="shared" si="2"/>
        <v>7402590</v>
      </c>
      <c r="H12" s="37">
        <f t="shared" si="3"/>
        <v>284715</v>
      </c>
    </row>
    <row r="13" spans="1:9" ht="20.100000000000001" customHeight="1" x14ac:dyDescent="0.25">
      <c r="A13" s="36">
        <v>5</v>
      </c>
      <c r="B13" s="35" t="s">
        <v>40</v>
      </c>
      <c r="C13" s="36" t="s">
        <v>42</v>
      </c>
      <c r="D13" s="38">
        <v>3.66</v>
      </c>
      <c r="E13" s="37">
        <f t="shared" si="0"/>
        <v>6588000</v>
      </c>
      <c r="F13" s="37">
        <f t="shared" si="1"/>
        <v>1548180</v>
      </c>
      <c r="G13" s="37">
        <f t="shared" si="2"/>
        <v>8136180</v>
      </c>
      <c r="H13" s="37">
        <f t="shared" si="3"/>
        <v>312930</v>
      </c>
    </row>
    <row r="14" spans="1:9" ht="20.100000000000001" customHeight="1" x14ac:dyDescent="0.25">
      <c r="A14" s="36">
        <v>6</v>
      </c>
      <c r="B14" s="35" t="s">
        <v>35</v>
      </c>
      <c r="C14" s="36" t="s">
        <v>36</v>
      </c>
      <c r="D14" s="38">
        <v>3.99</v>
      </c>
      <c r="E14" s="37">
        <f t="shared" si="0"/>
        <v>7182000</v>
      </c>
      <c r="F14" s="37">
        <f t="shared" si="1"/>
        <v>1687770</v>
      </c>
      <c r="G14" s="37">
        <f t="shared" si="2"/>
        <v>8869770</v>
      </c>
      <c r="H14" s="37">
        <f t="shared" si="3"/>
        <v>341145</v>
      </c>
    </row>
    <row r="15" spans="1:9" ht="20.100000000000001" customHeight="1" x14ac:dyDescent="0.25">
      <c r="A15" s="36">
        <v>7</v>
      </c>
      <c r="B15" s="35" t="s">
        <v>126</v>
      </c>
      <c r="C15" s="36" t="s">
        <v>127</v>
      </c>
      <c r="D15" s="38">
        <v>4.32</v>
      </c>
      <c r="E15" s="37">
        <f t="shared" si="0"/>
        <v>7776000</v>
      </c>
      <c r="F15" s="37">
        <f t="shared" si="1"/>
        <v>1827360</v>
      </c>
      <c r="G15" s="37">
        <f t="shared" si="2"/>
        <v>9603360</v>
      </c>
      <c r="H15" s="37">
        <f t="shared" ref="H15" si="4">ROUND(G15/$H$8,0)</f>
        <v>369360</v>
      </c>
      <c r="I15" s="149"/>
    </row>
    <row r="16" spans="1:9" x14ac:dyDescent="0.25">
      <c r="B16" s="235" t="s">
        <v>151</v>
      </c>
    </row>
    <row r="17" spans="2:2" ht="20.100000000000001" customHeight="1" x14ac:dyDescent="0.25">
      <c r="B17" s="236" t="s">
        <v>167</v>
      </c>
    </row>
    <row r="18" spans="2:2" ht="20.100000000000001" customHeight="1" x14ac:dyDescent="0.25">
      <c r="B18" s="237" t="s">
        <v>170</v>
      </c>
    </row>
    <row r="19" spans="2:2" ht="20.100000000000001" customHeight="1" x14ac:dyDescent="0.25">
      <c r="B19" s="236" t="s">
        <v>168</v>
      </c>
    </row>
    <row r="20" spans="2:2" ht="20.100000000000001" customHeight="1" x14ac:dyDescent="0.25">
      <c r="B20" s="236" t="s">
        <v>169</v>
      </c>
    </row>
  </sheetData>
  <mergeCells count="1">
    <mergeCell ref="A3:H3"/>
  </mergeCells>
  <pageMargins left="0.87" right="0.17" top="0.44" bottom="0.44" header="0.22"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
  <sheetViews>
    <sheetView workbookViewId="0">
      <selection activeCell="H1" sqref="H1"/>
    </sheetView>
  </sheetViews>
  <sheetFormatPr defaultRowHeight="15.75" x14ac:dyDescent="0.25"/>
  <cols>
    <col min="1" max="1" width="4.375" style="1" customWidth="1"/>
    <col min="2" max="2" width="51.125" style="2" customWidth="1"/>
    <col min="3" max="4" width="9" style="2" customWidth="1"/>
    <col min="5" max="5" width="10.25" style="3" hidden="1" customWidth="1"/>
    <col min="6" max="6" width="14.875" style="4" hidden="1" customWidth="1"/>
    <col min="7" max="7" width="10.75" style="40" customWidth="1"/>
    <col min="8" max="8" width="13.5" style="5" customWidth="1"/>
    <col min="9" max="9" width="2.375" style="6" customWidth="1"/>
    <col min="10" max="10" width="12.75" style="6" hidden="1" customWidth="1"/>
    <col min="11" max="11" width="11.125" style="6" hidden="1" customWidth="1"/>
    <col min="12" max="12" width="12.125" style="6" hidden="1" customWidth="1"/>
    <col min="13" max="13" width="10.875" style="6" bestFit="1" customWidth="1"/>
    <col min="14" max="251" width="9" style="6"/>
    <col min="252" max="252" width="4.375" style="6" customWidth="1"/>
    <col min="253" max="253" width="40.125" style="6" customWidth="1"/>
    <col min="254" max="254" width="11.375" style="6" customWidth="1"/>
    <col min="255" max="255" width="9" style="6" customWidth="1"/>
    <col min="256" max="256" width="7" style="6" customWidth="1"/>
    <col min="257" max="259" width="0" style="6" hidden="1" customWidth="1"/>
    <col min="260" max="260" width="10.75" style="6" customWidth="1"/>
    <col min="261" max="261" width="14.125" style="6" customWidth="1"/>
    <col min="262" max="262" width="14.75" style="6" customWidth="1"/>
    <col min="263" max="263" width="13.5" style="6" customWidth="1"/>
    <col min="264" max="264" width="24.25" style="6" customWidth="1"/>
    <col min="265" max="265" width="2.375" style="6" customWidth="1"/>
    <col min="266" max="268" width="0" style="6" hidden="1" customWidth="1"/>
    <col min="269" max="507" width="9" style="6"/>
    <col min="508" max="508" width="4.375" style="6" customWidth="1"/>
    <col min="509" max="509" width="40.125" style="6" customWidth="1"/>
    <col min="510" max="510" width="11.375" style="6" customWidth="1"/>
    <col min="511" max="511" width="9" style="6" customWidth="1"/>
    <col min="512" max="512" width="7" style="6" customWidth="1"/>
    <col min="513" max="515" width="0" style="6" hidden="1" customWidth="1"/>
    <col min="516" max="516" width="10.75" style="6" customWidth="1"/>
    <col min="517" max="517" width="14.125" style="6" customWidth="1"/>
    <col min="518" max="518" width="14.75" style="6" customWidth="1"/>
    <col min="519" max="519" width="13.5" style="6" customWidth="1"/>
    <col min="520" max="520" width="24.25" style="6" customWidth="1"/>
    <col min="521" max="521" width="2.375" style="6" customWidth="1"/>
    <col min="522" max="524" width="0" style="6" hidden="1" customWidth="1"/>
    <col min="525" max="763" width="9" style="6"/>
    <col min="764" max="764" width="4.375" style="6" customWidth="1"/>
    <col min="765" max="765" width="40.125" style="6" customWidth="1"/>
    <col min="766" max="766" width="11.375" style="6" customWidth="1"/>
    <col min="767" max="767" width="9" style="6" customWidth="1"/>
    <col min="768" max="768" width="7" style="6" customWidth="1"/>
    <col min="769" max="771" width="0" style="6" hidden="1" customWidth="1"/>
    <col min="772" max="772" width="10.75" style="6" customWidth="1"/>
    <col min="773" max="773" width="14.125" style="6" customWidth="1"/>
    <col min="774" max="774" width="14.75" style="6" customWidth="1"/>
    <col min="775" max="775" width="13.5" style="6" customWidth="1"/>
    <col min="776" max="776" width="24.25" style="6" customWidth="1"/>
    <col min="777" max="777" width="2.375" style="6" customWidth="1"/>
    <col min="778" max="780" width="0" style="6" hidden="1" customWidth="1"/>
    <col min="781" max="1019" width="9" style="6"/>
    <col min="1020" max="1020" width="4.375" style="6" customWidth="1"/>
    <col min="1021" max="1021" width="40.125" style="6" customWidth="1"/>
    <col min="1022" max="1022" width="11.375" style="6" customWidth="1"/>
    <col min="1023" max="1023" width="9" style="6" customWidth="1"/>
    <col min="1024" max="1024" width="7" style="6" customWidth="1"/>
    <col min="1025" max="1027" width="0" style="6" hidden="1" customWidth="1"/>
    <col min="1028" max="1028" width="10.75" style="6" customWidth="1"/>
    <col min="1029" max="1029" width="14.125" style="6" customWidth="1"/>
    <col min="1030" max="1030" width="14.75" style="6" customWidth="1"/>
    <col min="1031" max="1031" width="13.5" style="6" customWidth="1"/>
    <col min="1032" max="1032" width="24.25" style="6" customWidth="1"/>
    <col min="1033" max="1033" width="2.375" style="6" customWidth="1"/>
    <col min="1034" max="1036" width="0" style="6" hidden="1" customWidth="1"/>
    <col min="1037" max="1275" width="9" style="6"/>
    <col min="1276" max="1276" width="4.375" style="6" customWidth="1"/>
    <col min="1277" max="1277" width="40.125" style="6" customWidth="1"/>
    <col min="1278" max="1278" width="11.375" style="6" customWidth="1"/>
    <col min="1279" max="1279" width="9" style="6" customWidth="1"/>
    <col min="1280" max="1280" width="7" style="6" customWidth="1"/>
    <col min="1281" max="1283" width="0" style="6" hidden="1" customWidth="1"/>
    <col min="1284" max="1284" width="10.75" style="6" customWidth="1"/>
    <col min="1285" max="1285" width="14.125" style="6" customWidth="1"/>
    <col min="1286" max="1286" width="14.75" style="6" customWidth="1"/>
    <col min="1287" max="1287" width="13.5" style="6" customWidth="1"/>
    <col min="1288" max="1288" width="24.25" style="6" customWidth="1"/>
    <col min="1289" max="1289" width="2.375" style="6" customWidth="1"/>
    <col min="1290" max="1292" width="0" style="6" hidden="1" customWidth="1"/>
    <col min="1293" max="1531" width="9" style="6"/>
    <col min="1532" max="1532" width="4.375" style="6" customWidth="1"/>
    <col min="1533" max="1533" width="40.125" style="6" customWidth="1"/>
    <col min="1534" max="1534" width="11.375" style="6" customWidth="1"/>
    <col min="1535" max="1535" width="9" style="6" customWidth="1"/>
    <col min="1536" max="1536" width="7" style="6" customWidth="1"/>
    <col min="1537" max="1539" width="0" style="6" hidden="1" customWidth="1"/>
    <col min="1540" max="1540" width="10.75" style="6" customWidth="1"/>
    <col min="1541" max="1541" width="14.125" style="6" customWidth="1"/>
    <col min="1542" max="1542" width="14.75" style="6" customWidth="1"/>
    <col min="1543" max="1543" width="13.5" style="6" customWidth="1"/>
    <col min="1544" max="1544" width="24.25" style="6" customWidth="1"/>
    <col min="1545" max="1545" width="2.375" style="6" customWidth="1"/>
    <col min="1546" max="1548" width="0" style="6" hidden="1" customWidth="1"/>
    <col min="1549" max="1787" width="9" style="6"/>
    <col min="1788" max="1788" width="4.375" style="6" customWidth="1"/>
    <col min="1789" max="1789" width="40.125" style="6" customWidth="1"/>
    <col min="1790" max="1790" width="11.375" style="6" customWidth="1"/>
    <col min="1791" max="1791" width="9" style="6" customWidth="1"/>
    <col min="1792" max="1792" width="7" style="6" customWidth="1"/>
    <col min="1793" max="1795" width="0" style="6" hidden="1" customWidth="1"/>
    <col min="1796" max="1796" width="10.75" style="6" customWidth="1"/>
    <col min="1797" max="1797" width="14.125" style="6" customWidth="1"/>
    <col min="1798" max="1798" width="14.75" style="6" customWidth="1"/>
    <col min="1799" max="1799" width="13.5" style="6" customWidth="1"/>
    <col min="1800" max="1800" width="24.25" style="6" customWidth="1"/>
    <col min="1801" max="1801" width="2.375" style="6" customWidth="1"/>
    <col min="1802" max="1804" width="0" style="6" hidden="1" customWidth="1"/>
    <col min="1805" max="2043" width="9" style="6"/>
    <col min="2044" max="2044" width="4.375" style="6" customWidth="1"/>
    <col min="2045" max="2045" width="40.125" style="6" customWidth="1"/>
    <col min="2046" max="2046" width="11.375" style="6" customWidth="1"/>
    <col min="2047" max="2047" width="9" style="6" customWidth="1"/>
    <col min="2048" max="2048" width="7" style="6" customWidth="1"/>
    <col min="2049" max="2051" width="0" style="6" hidden="1" customWidth="1"/>
    <col min="2052" max="2052" width="10.75" style="6" customWidth="1"/>
    <col min="2053" max="2053" width="14.125" style="6" customWidth="1"/>
    <col min="2054" max="2054" width="14.75" style="6" customWidth="1"/>
    <col min="2055" max="2055" width="13.5" style="6" customWidth="1"/>
    <col min="2056" max="2056" width="24.25" style="6" customWidth="1"/>
    <col min="2057" max="2057" width="2.375" style="6" customWidth="1"/>
    <col min="2058" max="2060" width="0" style="6" hidden="1" customWidth="1"/>
    <col min="2061" max="2299" width="9" style="6"/>
    <col min="2300" max="2300" width="4.375" style="6" customWidth="1"/>
    <col min="2301" max="2301" width="40.125" style="6" customWidth="1"/>
    <col min="2302" max="2302" width="11.375" style="6" customWidth="1"/>
    <col min="2303" max="2303" width="9" style="6" customWidth="1"/>
    <col min="2304" max="2304" width="7" style="6" customWidth="1"/>
    <col min="2305" max="2307" width="0" style="6" hidden="1" customWidth="1"/>
    <col min="2308" max="2308" width="10.75" style="6" customWidth="1"/>
    <col min="2309" max="2309" width="14.125" style="6" customWidth="1"/>
    <col min="2310" max="2310" width="14.75" style="6" customWidth="1"/>
    <col min="2311" max="2311" width="13.5" style="6" customWidth="1"/>
    <col min="2312" max="2312" width="24.25" style="6" customWidth="1"/>
    <col min="2313" max="2313" width="2.375" style="6" customWidth="1"/>
    <col min="2314" max="2316" width="0" style="6" hidden="1" customWidth="1"/>
    <col min="2317" max="2555" width="9" style="6"/>
    <col min="2556" max="2556" width="4.375" style="6" customWidth="1"/>
    <col min="2557" max="2557" width="40.125" style="6" customWidth="1"/>
    <col min="2558" max="2558" width="11.375" style="6" customWidth="1"/>
    <col min="2559" max="2559" width="9" style="6" customWidth="1"/>
    <col min="2560" max="2560" width="7" style="6" customWidth="1"/>
    <col min="2561" max="2563" width="0" style="6" hidden="1" customWidth="1"/>
    <col min="2564" max="2564" width="10.75" style="6" customWidth="1"/>
    <col min="2565" max="2565" width="14.125" style="6" customWidth="1"/>
    <col min="2566" max="2566" width="14.75" style="6" customWidth="1"/>
    <col min="2567" max="2567" width="13.5" style="6" customWidth="1"/>
    <col min="2568" max="2568" width="24.25" style="6" customWidth="1"/>
    <col min="2569" max="2569" width="2.375" style="6" customWidth="1"/>
    <col min="2570" max="2572" width="0" style="6" hidden="1" customWidth="1"/>
    <col min="2573" max="2811" width="9" style="6"/>
    <col min="2812" max="2812" width="4.375" style="6" customWidth="1"/>
    <col min="2813" max="2813" width="40.125" style="6" customWidth="1"/>
    <col min="2814" max="2814" width="11.375" style="6" customWidth="1"/>
    <col min="2815" max="2815" width="9" style="6" customWidth="1"/>
    <col min="2816" max="2816" width="7" style="6" customWidth="1"/>
    <col min="2817" max="2819" width="0" style="6" hidden="1" customWidth="1"/>
    <col min="2820" max="2820" width="10.75" style="6" customWidth="1"/>
    <col min="2821" max="2821" width="14.125" style="6" customWidth="1"/>
    <col min="2822" max="2822" width="14.75" style="6" customWidth="1"/>
    <col min="2823" max="2823" width="13.5" style="6" customWidth="1"/>
    <col min="2824" max="2824" width="24.25" style="6" customWidth="1"/>
    <col min="2825" max="2825" width="2.375" style="6" customWidth="1"/>
    <col min="2826" max="2828" width="0" style="6" hidden="1" customWidth="1"/>
    <col min="2829" max="3067" width="9" style="6"/>
    <col min="3068" max="3068" width="4.375" style="6" customWidth="1"/>
    <col min="3069" max="3069" width="40.125" style="6" customWidth="1"/>
    <col min="3070" max="3070" width="11.375" style="6" customWidth="1"/>
    <col min="3071" max="3071" width="9" style="6" customWidth="1"/>
    <col min="3072" max="3072" width="7" style="6" customWidth="1"/>
    <col min="3073" max="3075" width="0" style="6" hidden="1" customWidth="1"/>
    <col min="3076" max="3076" width="10.75" style="6" customWidth="1"/>
    <col min="3077" max="3077" width="14.125" style="6" customWidth="1"/>
    <col min="3078" max="3078" width="14.75" style="6" customWidth="1"/>
    <col min="3079" max="3079" width="13.5" style="6" customWidth="1"/>
    <col min="3080" max="3080" width="24.25" style="6" customWidth="1"/>
    <col min="3081" max="3081" width="2.375" style="6" customWidth="1"/>
    <col min="3082" max="3084" width="0" style="6" hidden="1" customWidth="1"/>
    <col min="3085" max="3323" width="9" style="6"/>
    <col min="3324" max="3324" width="4.375" style="6" customWidth="1"/>
    <col min="3325" max="3325" width="40.125" style="6" customWidth="1"/>
    <col min="3326" max="3326" width="11.375" style="6" customWidth="1"/>
    <col min="3327" max="3327" width="9" style="6" customWidth="1"/>
    <col min="3328" max="3328" width="7" style="6" customWidth="1"/>
    <col min="3329" max="3331" width="0" style="6" hidden="1" customWidth="1"/>
    <col min="3332" max="3332" width="10.75" style="6" customWidth="1"/>
    <col min="3333" max="3333" width="14.125" style="6" customWidth="1"/>
    <col min="3334" max="3334" width="14.75" style="6" customWidth="1"/>
    <col min="3335" max="3335" width="13.5" style="6" customWidth="1"/>
    <col min="3336" max="3336" width="24.25" style="6" customWidth="1"/>
    <col min="3337" max="3337" width="2.375" style="6" customWidth="1"/>
    <col min="3338" max="3340" width="0" style="6" hidden="1" customWidth="1"/>
    <col min="3341" max="3579" width="9" style="6"/>
    <col min="3580" max="3580" width="4.375" style="6" customWidth="1"/>
    <col min="3581" max="3581" width="40.125" style="6" customWidth="1"/>
    <col min="3582" max="3582" width="11.375" style="6" customWidth="1"/>
    <col min="3583" max="3583" width="9" style="6" customWidth="1"/>
    <col min="3584" max="3584" width="7" style="6" customWidth="1"/>
    <col min="3585" max="3587" width="0" style="6" hidden="1" customWidth="1"/>
    <col min="3588" max="3588" width="10.75" style="6" customWidth="1"/>
    <col min="3589" max="3589" width="14.125" style="6" customWidth="1"/>
    <col min="3590" max="3590" width="14.75" style="6" customWidth="1"/>
    <col min="3591" max="3591" width="13.5" style="6" customWidth="1"/>
    <col min="3592" max="3592" width="24.25" style="6" customWidth="1"/>
    <col min="3593" max="3593" width="2.375" style="6" customWidth="1"/>
    <col min="3594" max="3596" width="0" style="6" hidden="1" customWidth="1"/>
    <col min="3597" max="3835" width="9" style="6"/>
    <col min="3836" max="3836" width="4.375" style="6" customWidth="1"/>
    <col min="3837" max="3837" width="40.125" style="6" customWidth="1"/>
    <col min="3838" max="3838" width="11.375" style="6" customWidth="1"/>
    <col min="3839" max="3839" width="9" style="6" customWidth="1"/>
    <col min="3840" max="3840" width="7" style="6" customWidth="1"/>
    <col min="3841" max="3843" width="0" style="6" hidden="1" customWidth="1"/>
    <col min="3844" max="3844" width="10.75" style="6" customWidth="1"/>
    <col min="3845" max="3845" width="14.125" style="6" customWidth="1"/>
    <col min="3846" max="3846" width="14.75" style="6" customWidth="1"/>
    <col min="3847" max="3847" width="13.5" style="6" customWidth="1"/>
    <col min="3848" max="3848" width="24.25" style="6" customWidth="1"/>
    <col min="3849" max="3849" width="2.375" style="6" customWidth="1"/>
    <col min="3850" max="3852" width="0" style="6" hidden="1" customWidth="1"/>
    <col min="3853" max="4091" width="9" style="6"/>
    <col min="4092" max="4092" width="4.375" style="6" customWidth="1"/>
    <col min="4093" max="4093" width="40.125" style="6" customWidth="1"/>
    <col min="4094" max="4094" width="11.375" style="6" customWidth="1"/>
    <col min="4095" max="4095" width="9" style="6" customWidth="1"/>
    <col min="4096" max="4096" width="7" style="6" customWidth="1"/>
    <col min="4097" max="4099" width="0" style="6" hidden="1" customWidth="1"/>
    <col min="4100" max="4100" width="10.75" style="6" customWidth="1"/>
    <col min="4101" max="4101" width="14.125" style="6" customWidth="1"/>
    <col min="4102" max="4102" width="14.75" style="6" customWidth="1"/>
    <col min="4103" max="4103" width="13.5" style="6" customWidth="1"/>
    <col min="4104" max="4104" width="24.25" style="6" customWidth="1"/>
    <col min="4105" max="4105" width="2.375" style="6" customWidth="1"/>
    <col min="4106" max="4108" width="0" style="6" hidden="1" customWidth="1"/>
    <col min="4109" max="4347" width="9" style="6"/>
    <col min="4348" max="4348" width="4.375" style="6" customWidth="1"/>
    <col min="4349" max="4349" width="40.125" style="6" customWidth="1"/>
    <col min="4350" max="4350" width="11.375" style="6" customWidth="1"/>
    <col min="4351" max="4351" width="9" style="6" customWidth="1"/>
    <col min="4352" max="4352" width="7" style="6" customWidth="1"/>
    <col min="4353" max="4355" width="0" style="6" hidden="1" customWidth="1"/>
    <col min="4356" max="4356" width="10.75" style="6" customWidth="1"/>
    <col min="4357" max="4357" width="14.125" style="6" customWidth="1"/>
    <col min="4358" max="4358" width="14.75" style="6" customWidth="1"/>
    <col min="4359" max="4359" width="13.5" style="6" customWidth="1"/>
    <col min="4360" max="4360" width="24.25" style="6" customWidth="1"/>
    <col min="4361" max="4361" width="2.375" style="6" customWidth="1"/>
    <col min="4362" max="4364" width="0" style="6" hidden="1" customWidth="1"/>
    <col min="4365" max="4603" width="9" style="6"/>
    <col min="4604" max="4604" width="4.375" style="6" customWidth="1"/>
    <col min="4605" max="4605" width="40.125" style="6" customWidth="1"/>
    <col min="4606" max="4606" width="11.375" style="6" customWidth="1"/>
    <col min="4607" max="4607" width="9" style="6" customWidth="1"/>
    <col min="4608" max="4608" width="7" style="6" customWidth="1"/>
    <col min="4609" max="4611" width="0" style="6" hidden="1" customWidth="1"/>
    <col min="4612" max="4612" width="10.75" style="6" customWidth="1"/>
    <col min="4613" max="4613" width="14.125" style="6" customWidth="1"/>
    <col min="4614" max="4614" width="14.75" style="6" customWidth="1"/>
    <col min="4615" max="4615" width="13.5" style="6" customWidth="1"/>
    <col min="4616" max="4616" width="24.25" style="6" customWidth="1"/>
    <col min="4617" max="4617" width="2.375" style="6" customWidth="1"/>
    <col min="4618" max="4620" width="0" style="6" hidden="1" customWidth="1"/>
    <col min="4621" max="4859" width="9" style="6"/>
    <col min="4860" max="4860" width="4.375" style="6" customWidth="1"/>
    <col min="4861" max="4861" width="40.125" style="6" customWidth="1"/>
    <col min="4862" max="4862" width="11.375" style="6" customWidth="1"/>
    <col min="4863" max="4863" width="9" style="6" customWidth="1"/>
    <col min="4864" max="4864" width="7" style="6" customWidth="1"/>
    <col min="4865" max="4867" width="0" style="6" hidden="1" customWidth="1"/>
    <col min="4868" max="4868" width="10.75" style="6" customWidth="1"/>
    <col min="4869" max="4869" width="14.125" style="6" customWidth="1"/>
    <col min="4870" max="4870" width="14.75" style="6" customWidth="1"/>
    <col min="4871" max="4871" width="13.5" style="6" customWidth="1"/>
    <col min="4872" max="4872" width="24.25" style="6" customWidth="1"/>
    <col min="4873" max="4873" width="2.375" style="6" customWidth="1"/>
    <col min="4874" max="4876" width="0" style="6" hidden="1" customWidth="1"/>
    <col min="4877" max="5115" width="9" style="6"/>
    <col min="5116" max="5116" width="4.375" style="6" customWidth="1"/>
    <col min="5117" max="5117" width="40.125" style="6" customWidth="1"/>
    <col min="5118" max="5118" width="11.375" style="6" customWidth="1"/>
    <col min="5119" max="5119" width="9" style="6" customWidth="1"/>
    <col min="5120" max="5120" width="7" style="6" customWidth="1"/>
    <col min="5121" max="5123" width="0" style="6" hidden="1" customWidth="1"/>
    <col min="5124" max="5124" width="10.75" style="6" customWidth="1"/>
    <col min="5125" max="5125" width="14.125" style="6" customWidth="1"/>
    <col min="5126" max="5126" width="14.75" style="6" customWidth="1"/>
    <col min="5127" max="5127" width="13.5" style="6" customWidth="1"/>
    <col min="5128" max="5128" width="24.25" style="6" customWidth="1"/>
    <col min="5129" max="5129" width="2.375" style="6" customWidth="1"/>
    <col min="5130" max="5132" width="0" style="6" hidden="1" customWidth="1"/>
    <col min="5133" max="5371" width="9" style="6"/>
    <col min="5372" max="5372" width="4.375" style="6" customWidth="1"/>
    <col min="5373" max="5373" width="40.125" style="6" customWidth="1"/>
    <col min="5374" max="5374" width="11.375" style="6" customWidth="1"/>
    <col min="5375" max="5375" width="9" style="6" customWidth="1"/>
    <col min="5376" max="5376" width="7" style="6" customWidth="1"/>
    <col min="5377" max="5379" width="0" style="6" hidden="1" customWidth="1"/>
    <col min="5380" max="5380" width="10.75" style="6" customWidth="1"/>
    <col min="5381" max="5381" width="14.125" style="6" customWidth="1"/>
    <col min="5382" max="5382" width="14.75" style="6" customWidth="1"/>
    <col min="5383" max="5383" width="13.5" style="6" customWidth="1"/>
    <col min="5384" max="5384" width="24.25" style="6" customWidth="1"/>
    <col min="5385" max="5385" width="2.375" style="6" customWidth="1"/>
    <col min="5386" max="5388" width="0" style="6" hidden="1" customWidth="1"/>
    <col min="5389" max="5627" width="9" style="6"/>
    <col min="5628" max="5628" width="4.375" style="6" customWidth="1"/>
    <col min="5629" max="5629" width="40.125" style="6" customWidth="1"/>
    <col min="5630" max="5630" width="11.375" style="6" customWidth="1"/>
    <col min="5631" max="5631" width="9" style="6" customWidth="1"/>
    <col min="5632" max="5632" width="7" style="6" customWidth="1"/>
    <col min="5633" max="5635" width="0" style="6" hidden="1" customWidth="1"/>
    <col min="5636" max="5636" width="10.75" style="6" customWidth="1"/>
    <col min="5637" max="5637" width="14.125" style="6" customWidth="1"/>
    <col min="5638" max="5638" width="14.75" style="6" customWidth="1"/>
    <col min="5639" max="5639" width="13.5" style="6" customWidth="1"/>
    <col min="5640" max="5640" width="24.25" style="6" customWidth="1"/>
    <col min="5641" max="5641" width="2.375" style="6" customWidth="1"/>
    <col min="5642" max="5644" width="0" style="6" hidden="1" customWidth="1"/>
    <col min="5645" max="5883" width="9" style="6"/>
    <col min="5884" max="5884" width="4.375" style="6" customWidth="1"/>
    <col min="5885" max="5885" width="40.125" style="6" customWidth="1"/>
    <col min="5886" max="5886" width="11.375" style="6" customWidth="1"/>
    <col min="5887" max="5887" width="9" style="6" customWidth="1"/>
    <col min="5888" max="5888" width="7" style="6" customWidth="1"/>
    <col min="5889" max="5891" width="0" style="6" hidden="1" customWidth="1"/>
    <col min="5892" max="5892" width="10.75" style="6" customWidth="1"/>
    <col min="5893" max="5893" width="14.125" style="6" customWidth="1"/>
    <col min="5894" max="5894" width="14.75" style="6" customWidth="1"/>
    <col min="5895" max="5895" width="13.5" style="6" customWidth="1"/>
    <col min="5896" max="5896" width="24.25" style="6" customWidth="1"/>
    <col min="5897" max="5897" width="2.375" style="6" customWidth="1"/>
    <col min="5898" max="5900" width="0" style="6" hidden="1" customWidth="1"/>
    <col min="5901" max="6139" width="9" style="6"/>
    <col min="6140" max="6140" width="4.375" style="6" customWidth="1"/>
    <col min="6141" max="6141" width="40.125" style="6" customWidth="1"/>
    <col min="6142" max="6142" width="11.375" style="6" customWidth="1"/>
    <col min="6143" max="6143" width="9" style="6" customWidth="1"/>
    <col min="6144" max="6144" width="7" style="6" customWidth="1"/>
    <col min="6145" max="6147" width="0" style="6" hidden="1" customWidth="1"/>
    <col min="6148" max="6148" width="10.75" style="6" customWidth="1"/>
    <col min="6149" max="6149" width="14.125" style="6" customWidth="1"/>
    <col min="6150" max="6150" width="14.75" style="6" customWidth="1"/>
    <col min="6151" max="6151" width="13.5" style="6" customWidth="1"/>
    <col min="6152" max="6152" width="24.25" style="6" customWidth="1"/>
    <col min="6153" max="6153" width="2.375" style="6" customWidth="1"/>
    <col min="6154" max="6156" width="0" style="6" hidden="1" customWidth="1"/>
    <col min="6157" max="6395" width="9" style="6"/>
    <col min="6396" max="6396" width="4.375" style="6" customWidth="1"/>
    <col min="6397" max="6397" width="40.125" style="6" customWidth="1"/>
    <col min="6398" max="6398" width="11.375" style="6" customWidth="1"/>
    <col min="6399" max="6399" width="9" style="6" customWidth="1"/>
    <col min="6400" max="6400" width="7" style="6" customWidth="1"/>
    <col min="6401" max="6403" width="0" style="6" hidden="1" customWidth="1"/>
    <col min="6404" max="6404" width="10.75" style="6" customWidth="1"/>
    <col min="6405" max="6405" width="14.125" style="6" customWidth="1"/>
    <col min="6406" max="6406" width="14.75" style="6" customWidth="1"/>
    <col min="6407" max="6407" width="13.5" style="6" customWidth="1"/>
    <col min="6408" max="6408" width="24.25" style="6" customWidth="1"/>
    <col min="6409" max="6409" width="2.375" style="6" customWidth="1"/>
    <col min="6410" max="6412" width="0" style="6" hidden="1" customWidth="1"/>
    <col min="6413" max="6651" width="9" style="6"/>
    <col min="6652" max="6652" width="4.375" style="6" customWidth="1"/>
    <col min="6653" max="6653" width="40.125" style="6" customWidth="1"/>
    <col min="6654" max="6654" width="11.375" style="6" customWidth="1"/>
    <col min="6655" max="6655" width="9" style="6" customWidth="1"/>
    <col min="6656" max="6656" width="7" style="6" customWidth="1"/>
    <col min="6657" max="6659" width="0" style="6" hidden="1" customWidth="1"/>
    <col min="6660" max="6660" width="10.75" style="6" customWidth="1"/>
    <col min="6661" max="6661" width="14.125" style="6" customWidth="1"/>
    <col min="6662" max="6662" width="14.75" style="6" customWidth="1"/>
    <col min="6663" max="6663" width="13.5" style="6" customWidth="1"/>
    <col min="6664" max="6664" width="24.25" style="6" customWidth="1"/>
    <col min="6665" max="6665" width="2.375" style="6" customWidth="1"/>
    <col min="6666" max="6668" width="0" style="6" hidden="1" customWidth="1"/>
    <col min="6669" max="6907" width="9" style="6"/>
    <col min="6908" max="6908" width="4.375" style="6" customWidth="1"/>
    <col min="6909" max="6909" width="40.125" style="6" customWidth="1"/>
    <col min="6910" max="6910" width="11.375" style="6" customWidth="1"/>
    <col min="6911" max="6911" width="9" style="6" customWidth="1"/>
    <col min="6912" max="6912" width="7" style="6" customWidth="1"/>
    <col min="6913" max="6915" width="0" style="6" hidden="1" customWidth="1"/>
    <col min="6916" max="6916" width="10.75" style="6" customWidth="1"/>
    <col min="6917" max="6917" width="14.125" style="6" customWidth="1"/>
    <col min="6918" max="6918" width="14.75" style="6" customWidth="1"/>
    <col min="6919" max="6919" width="13.5" style="6" customWidth="1"/>
    <col min="6920" max="6920" width="24.25" style="6" customWidth="1"/>
    <col min="6921" max="6921" width="2.375" style="6" customWidth="1"/>
    <col min="6922" max="6924" width="0" style="6" hidden="1" customWidth="1"/>
    <col min="6925" max="7163" width="9" style="6"/>
    <col min="7164" max="7164" width="4.375" style="6" customWidth="1"/>
    <col min="7165" max="7165" width="40.125" style="6" customWidth="1"/>
    <col min="7166" max="7166" width="11.375" style="6" customWidth="1"/>
    <col min="7167" max="7167" width="9" style="6" customWidth="1"/>
    <col min="7168" max="7168" width="7" style="6" customWidth="1"/>
    <col min="7169" max="7171" width="0" style="6" hidden="1" customWidth="1"/>
    <col min="7172" max="7172" width="10.75" style="6" customWidth="1"/>
    <col min="7173" max="7173" width="14.125" style="6" customWidth="1"/>
    <col min="7174" max="7174" width="14.75" style="6" customWidth="1"/>
    <col min="7175" max="7175" width="13.5" style="6" customWidth="1"/>
    <col min="7176" max="7176" width="24.25" style="6" customWidth="1"/>
    <col min="7177" max="7177" width="2.375" style="6" customWidth="1"/>
    <col min="7178" max="7180" width="0" style="6" hidden="1" customWidth="1"/>
    <col min="7181" max="7419" width="9" style="6"/>
    <col min="7420" max="7420" width="4.375" style="6" customWidth="1"/>
    <col min="7421" max="7421" width="40.125" style="6" customWidth="1"/>
    <col min="7422" max="7422" width="11.375" style="6" customWidth="1"/>
    <col min="7423" max="7423" width="9" style="6" customWidth="1"/>
    <col min="7424" max="7424" width="7" style="6" customWidth="1"/>
    <col min="7425" max="7427" width="0" style="6" hidden="1" customWidth="1"/>
    <col min="7428" max="7428" width="10.75" style="6" customWidth="1"/>
    <col min="7429" max="7429" width="14.125" style="6" customWidth="1"/>
    <col min="7430" max="7430" width="14.75" style="6" customWidth="1"/>
    <col min="7431" max="7431" width="13.5" style="6" customWidth="1"/>
    <col min="7432" max="7432" width="24.25" style="6" customWidth="1"/>
    <col min="7433" max="7433" width="2.375" style="6" customWidth="1"/>
    <col min="7434" max="7436" width="0" style="6" hidden="1" customWidth="1"/>
    <col min="7437" max="7675" width="9" style="6"/>
    <col min="7676" max="7676" width="4.375" style="6" customWidth="1"/>
    <col min="7677" max="7677" width="40.125" style="6" customWidth="1"/>
    <col min="7678" max="7678" width="11.375" style="6" customWidth="1"/>
    <col min="7679" max="7679" width="9" style="6" customWidth="1"/>
    <col min="7680" max="7680" width="7" style="6" customWidth="1"/>
    <col min="7681" max="7683" width="0" style="6" hidden="1" customWidth="1"/>
    <col min="7684" max="7684" width="10.75" style="6" customWidth="1"/>
    <col min="7685" max="7685" width="14.125" style="6" customWidth="1"/>
    <col min="7686" max="7686" width="14.75" style="6" customWidth="1"/>
    <col min="7687" max="7687" width="13.5" style="6" customWidth="1"/>
    <col min="7688" max="7688" width="24.25" style="6" customWidth="1"/>
    <col min="7689" max="7689" width="2.375" style="6" customWidth="1"/>
    <col min="7690" max="7692" width="0" style="6" hidden="1" customWidth="1"/>
    <col min="7693" max="7931" width="9" style="6"/>
    <col min="7932" max="7932" width="4.375" style="6" customWidth="1"/>
    <col min="7933" max="7933" width="40.125" style="6" customWidth="1"/>
    <col min="7934" max="7934" width="11.375" style="6" customWidth="1"/>
    <col min="7935" max="7935" width="9" style="6" customWidth="1"/>
    <col min="7936" max="7936" width="7" style="6" customWidth="1"/>
    <col min="7937" max="7939" width="0" style="6" hidden="1" customWidth="1"/>
    <col min="7940" max="7940" width="10.75" style="6" customWidth="1"/>
    <col min="7941" max="7941" width="14.125" style="6" customWidth="1"/>
    <col min="7942" max="7942" width="14.75" style="6" customWidth="1"/>
    <col min="7943" max="7943" width="13.5" style="6" customWidth="1"/>
    <col min="7944" max="7944" width="24.25" style="6" customWidth="1"/>
    <col min="7945" max="7945" width="2.375" style="6" customWidth="1"/>
    <col min="7946" max="7948" width="0" style="6" hidden="1" customWidth="1"/>
    <col min="7949" max="8187" width="9" style="6"/>
    <col min="8188" max="8188" width="4.375" style="6" customWidth="1"/>
    <col min="8189" max="8189" width="40.125" style="6" customWidth="1"/>
    <col min="8190" max="8190" width="11.375" style="6" customWidth="1"/>
    <col min="8191" max="8191" width="9" style="6" customWidth="1"/>
    <col min="8192" max="8192" width="7" style="6" customWidth="1"/>
    <col min="8193" max="8195" width="0" style="6" hidden="1" customWidth="1"/>
    <col min="8196" max="8196" width="10.75" style="6" customWidth="1"/>
    <col min="8197" max="8197" width="14.125" style="6" customWidth="1"/>
    <col min="8198" max="8198" width="14.75" style="6" customWidth="1"/>
    <col min="8199" max="8199" width="13.5" style="6" customWidth="1"/>
    <col min="8200" max="8200" width="24.25" style="6" customWidth="1"/>
    <col min="8201" max="8201" width="2.375" style="6" customWidth="1"/>
    <col min="8202" max="8204" width="0" style="6" hidden="1" customWidth="1"/>
    <col min="8205" max="8443" width="9" style="6"/>
    <col min="8444" max="8444" width="4.375" style="6" customWidth="1"/>
    <col min="8445" max="8445" width="40.125" style="6" customWidth="1"/>
    <col min="8446" max="8446" width="11.375" style="6" customWidth="1"/>
    <col min="8447" max="8447" width="9" style="6" customWidth="1"/>
    <col min="8448" max="8448" width="7" style="6" customWidth="1"/>
    <col min="8449" max="8451" width="0" style="6" hidden="1" customWidth="1"/>
    <col min="8452" max="8452" width="10.75" style="6" customWidth="1"/>
    <col min="8453" max="8453" width="14.125" style="6" customWidth="1"/>
    <col min="8454" max="8454" width="14.75" style="6" customWidth="1"/>
    <col min="8455" max="8455" width="13.5" style="6" customWidth="1"/>
    <col min="8456" max="8456" width="24.25" style="6" customWidth="1"/>
    <col min="8457" max="8457" width="2.375" style="6" customWidth="1"/>
    <col min="8458" max="8460" width="0" style="6" hidden="1" customWidth="1"/>
    <col min="8461" max="8699" width="9" style="6"/>
    <col min="8700" max="8700" width="4.375" style="6" customWidth="1"/>
    <col min="8701" max="8701" width="40.125" style="6" customWidth="1"/>
    <col min="8702" max="8702" width="11.375" style="6" customWidth="1"/>
    <col min="8703" max="8703" width="9" style="6" customWidth="1"/>
    <col min="8704" max="8704" width="7" style="6" customWidth="1"/>
    <col min="8705" max="8707" width="0" style="6" hidden="1" customWidth="1"/>
    <col min="8708" max="8708" width="10.75" style="6" customWidth="1"/>
    <col min="8709" max="8709" width="14.125" style="6" customWidth="1"/>
    <col min="8710" max="8710" width="14.75" style="6" customWidth="1"/>
    <col min="8711" max="8711" width="13.5" style="6" customWidth="1"/>
    <col min="8712" max="8712" width="24.25" style="6" customWidth="1"/>
    <col min="8713" max="8713" width="2.375" style="6" customWidth="1"/>
    <col min="8714" max="8716" width="0" style="6" hidden="1" customWidth="1"/>
    <col min="8717" max="8955" width="9" style="6"/>
    <col min="8956" max="8956" width="4.375" style="6" customWidth="1"/>
    <col min="8957" max="8957" width="40.125" style="6" customWidth="1"/>
    <col min="8958" max="8958" width="11.375" style="6" customWidth="1"/>
    <col min="8959" max="8959" width="9" style="6" customWidth="1"/>
    <col min="8960" max="8960" width="7" style="6" customWidth="1"/>
    <col min="8961" max="8963" width="0" style="6" hidden="1" customWidth="1"/>
    <col min="8964" max="8964" width="10.75" style="6" customWidth="1"/>
    <col min="8965" max="8965" width="14.125" style="6" customWidth="1"/>
    <col min="8966" max="8966" width="14.75" style="6" customWidth="1"/>
    <col min="8967" max="8967" width="13.5" style="6" customWidth="1"/>
    <col min="8968" max="8968" width="24.25" style="6" customWidth="1"/>
    <col min="8969" max="8969" width="2.375" style="6" customWidth="1"/>
    <col min="8970" max="8972" width="0" style="6" hidden="1" customWidth="1"/>
    <col min="8973" max="9211" width="9" style="6"/>
    <col min="9212" max="9212" width="4.375" style="6" customWidth="1"/>
    <col min="9213" max="9213" width="40.125" style="6" customWidth="1"/>
    <col min="9214" max="9214" width="11.375" style="6" customWidth="1"/>
    <col min="9215" max="9215" width="9" style="6" customWidth="1"/>
    <col min="9216" max="9216" width="7" style="6" customWidth="1"/>
    <col min="9217" max="9219" width="0" style="6" hidden="1" customWidth="1"/>
    <col min="9220" max="9220" width="10.75" style="6" customWidth="1"/>
    <col min="9221" max="9221" width="14.125" style="6" customWidth="1"/>
    <col min="9222" max="9222" width="14.75" style="6" customWidth="1"/>
    <col min="9223" max="9223" width="13.5" style="6" customWidth="1"/>
    <col min="9224" max="9224" width="24.25" style="6" customWidth="1"/>
    <col min="9225" max="9225" width="2.375" style="6" customWidth="1"/>
    <col min="9226" max="9228" width="0" style="6" hidden="1" customWidth="1"/>
    <col min="9229" max="9467" width="9" style="6"/>
    <col min="9468" max="9468" width="4.375" style="6" customWidth="1"/>
    <col min="9469" max="9469" width="40.125" style="6" customWidth="1"/>
    <col min="9470" max="9470" width="11.375" style="6" customWidth="1"/>
    <col min="9471" max="9471" width="9" style="6" customWidth="1"/>
    <col min="9472" max="9472" width="7" style="6" customWidth="1"/>
    <col min="9473" max="9475" width="0" style="6" hidden="1" customWidth="1"/>
    <col min="9476" max="9476" width="10.75" style="6" customWidth="1"/>
    <col min="9477" max="9477" width="14.125" style="6" customWidth="1"/>
    <col min="9478" max="9478" width="14.75" style="6" customWidth="1"/>
    <col min="9479" max="9479" width="13.5" style="6" customWidth="1"/>
    <col min="9480" max="9480" width="24.25" style="6" customWidth="1"/>
    <col min="9481" max="9481" width="2.375" style="6" customWidth="1"/>
    <col min="9482" max="9484" width="0" style="6" hidden="1" customWidth="1"/>
    <col min="9485" max="9723" width="9" style="6"/>
    <col min="9724" max="9724" width="4.375" style="6" customWidth="1"/>
    <col min="9725" max="9725" width="40.125" style="6" customWidth="1"/>
    <col min="9726" max="9726" width="11.375" style="6" customWidth="1"/>
    <col min="9727" max="9727" width="9" style="6" customWidth="1"/>
    <col min="9728" max="9728" width="7" style="6" customWidth="1"/>
    <col min="9729" max="9731" width="0" style="6" hidden="1" customWidth="1"/>
    <col min="9732" max="9732" width="10.75" style="6" customWidth="1"/>
    <col min="9733" max="9733" width="14.125" style="6" customWidth="1"/>
    <col min="9734" max="9734" width="14.75" style="6" customWidth="1"/>
    <col min="9735" max="9735" width="13.5" style="6" customWidth="1"/>
    <col min="9736" max="9736" width="24.25" style="6" customWidth="1"/>
    <col min="9737" max="9737" width="2.375" style="6" customWidth="1"/>
    <col min="9738" max="9740" width="0" style="6" hidden="1" customWidth="1"/>
    <col min="9741" max="9979" width="9" style="6"/>
    <col min="9980" max="9980" width="4.375" style="6" customWidth="1"/>
    <col min="9981" max="9981" width="40.125" style="6" customWidth="1"/>
    <col min="9982" max="9982" width="11.375" style="6" customWidth="1"/>
    <col min="9983" max="9983" width="9" style="6" customWidth="1"/>
    <col min="9984" max="9984" width="7" style="6" customWidth="1"/>
    <col min="9985" max="9987" width="0" style="6" hidden="1" customWidth="1"/>
    <col min="9988" max="9988" width="10.75" style="6" customWidth="1"/>
    <col min="9989" max="9989" width="14.125" style="6" customWidth="1"/>
    <col min="9990" max="9990" width="14.75" style="6" customWidth="1"/>
    <col min="9991" max="9991" width="13.5" style="6" customWidth="1"/>
    <col min="9992" max="9992" width="24.25" style="6" customWidth="1"/>
    <col min="9993" max="9993" width="2.375" style="6" customWidth="1"/>
    <col min="9994" max="9996" width="0" style="6" hidden="1" customWidth="1"/>
    <col min="9997" max="10235" width="9" style="6"/>
    <col min="10236" max="10236" width="4.375" style="6" customWidth="1"/>
    <col min="10237" max="10237" width="40.125" style="6" customWidth="1"/>
    <col min="10238" max="10238" width="11.375" style="6" customWidth="1"/>
    <col min="10239" max="10239" width="9" style="6" customWidth="1"/>
    <col min="10240" max="10240" width="7" style="6" customWidth="1"/>
    <col min="10241" max="10243" width="0" style="6" hidden="1" customWidth="1"/>
    <col min="10244" max="10244" width="10.75" style="6" customWidth="1"/>
    <col min="10245" max="10245" width="14.125" style="6" customWidth="1"/>
    <col min="10246" max="10246" width="14.75" style="6" customWidth="1"/>
    <col min="10247" max="10247" width="13.5" style="6" customWidth="1"/>
    <col min="10248" max="10248" width="24.25" style="6" customWidth="1"/>
    <col min="10249" max="10249" width="2.375" style="6" customWidth="1"/>
    <col min="10250" max="10252" width="0" style="6" hidden="1" customWidth="1"/>
    <col min="10253" max="10491" width="9" style="6"/>
    <col min="10492" max="10492" width="4.375" style="6" customWidth="1"/>
    <col min="10493" max="10493" width="40.125" style="6" customWidth="1"/>
    <col min="10494" max="10494" width="11.375" style="6" customWidth="1"/>
    <col min="10495" max="10495" width="9" style="6" customWidth="1"/>
    <col min="10496" max="10496" width="7" style="6" customWidth="1"/>
    <col min="10497" max="10499" width="0" style="6" hidden="1" customWidth="1"/>
    <col min="10500" max="10500" width="10.75" style="6" customWidth="1"/>
    <col min="10501" max="10501" width="14.125" style="6" customWidth="1"/>
    <col min="10502" max="10502" width="14.75" style="6" customWidth="1"/>
    <col min="10503" max="10503" width="13.5" style="6" customWidth="1"/>
    <col min="10504" max="10504" width="24.25" style="6" customWidth="1"/>
    <col min="10505" max="10505" width="2.375" style="6" customWidth="1"/>
    <col min="10506" max="10508" width="0" style="6" hidden="1" customWidth="1"/>
    <col min="10509" max="10747" width="9" style="6"/>
    <col min="10748" max="10748" width="4.375" style="6" customWidth="1"/>
    <col min="10749" max="10749" width="40.125" style="6" customWidth="1"/>
    <col min="10750" max="10750" width="11.375" style="6" customWidth="1"/>
    <col min="10751" max="10751" width="9" style="6" customWidth="1"/>
    <col min="10752" max="10752" width="7" style="6" customWidth="1"/>
    <col min="10753" max="10755" width="0" style="6" hidden="1" customWidth="1"/>
    <col min="10756" max="10756" width="10.75" style="6" customWidth="1"/>
    <col min="10757" max="10757" width="14.125" style="6" customWidth="1"/>
    <col min="10758" max="10758" width="14.75" style="6" customWidth="1"/>
    <col min="10759" max="10759" width="13.5" style="6" customWidth="1"/>
    <col min="10760" max="10760" width="24.25" style="6" customWidth="1"/>
    <col min="10761" max="10761" width="2.375" style="6" customWidth="1"/>
    <col min="10762" max="10764" width="0" style="6" hidden="1" customWidth="1"/>
    <col min="10765" max="11003" width="9" style="6"/>
    <col min="11004" max="11004" width="4.375" style="6" customWidth="1"/>
    <col min="11005" max="11005" width="40.125" style="6" customWidth="1"/>
    <col min="11006" max="11006" width="11.375" style="6" customWidth="1"/>
    <col min="11007" max="11007" width="9" style="6" customWidth="1"/>
    <col min="11008" max="11008" width="7" style="6" customWidth="1"/>
    <col min="11009" max="11011" width="0" style="6" hidden="1" customWidth="1"/>
    <col min="11012" max="11012" width="10.75" style="6" customWidth="1"/>
    <col min="11013" max="11013" width="14.125" style="6" customWidth="1"/>
    <col min="11014" max="11014" width="14.75" style="6" customWidth="1"/>
    <col min="11015" max="11015" width="13.5" style="6" customWidth="1"/>
    <col min="11016" max="11016" width="24.25" style="6" customWidth="1"/>
    <col min="11017" max="11017" width="2.375" style="6" customWidth="1"/>
    <col min="11018" max="11020" width="0" style="6" hidden="1" customWidth="1"/>
    <col min="11021" max="11259" width="9" style="6"/>
    <col min="11260" max="11260" width="4.375" style="6" customWidth="1"/>
    <col min="11261" max="11261" width="40.125" style="6" customWidth="1"/>
    <col min="11262" max="11262" width="11.375" style="6" customWidth="1"/>
    <col min="11263" max="11263" width="9" style="6" customWidth="1"/>
    <col min="11264" max="11264" width="7" style="6" customWidth="1"/>
    <col min="11265" max="11267" width="0" style="6" hidden="1" customWidth="1"/>
    <col min="11268" max="11268" width="10.75" style="6" customWidth="1"/>
    <col min="11269" max="11269" width="14.125" style="6" customWidth="1"/>
    <col min="11270" max="11270" width="14.75" style="6" customWidth="1"/>
    <col min="11271" max="11271" width="13.5" style="6" customWidth="1"/>
    <col min="11272" max="11272" width="24.25" style="6" customWidth="1"/>
    <col min="11273" max="11273" width="2.375" style="6" customWidth="1"/>
    <col min="11274" max="11276" width="0" style="6" hidden="1" customWidth="1"/>
    <col min="11277" max="11515" width="9" style="6"/>
    <col min="11516" max="11516" width="4.375" style="6" customWidth="1"/>
    <col min="11517" max="11517" width="40.125" style="6" customWidth="1"/>
    <col min="11518" max="11518" width="11.375" style="6" customWidth="1"/>
    <col min="11519" max="11519" width="9" style="6" customWidth="1"/>
    <col min="11520" max="11520" width="7" style="6" customWidth="1"/>
    <col min="11521" max="11523" width="0" style="6" hidden="1" customWidth="1"/>
    <col min="11524" max="11524" width="10.75" style="6" customWidth="1"/>
    <col min="11525" max="11525" width="14.125" style="6" customWidth="1"/>
    <col min="11526" max="11526" width="14.75" style="6" customWidth="1"/>
    <col min="11527" max="11527" width="13.5" style="6" customWidth="1"/>
    <col min="11528" max="11528" width="24.25" style="6" customWidth="1"/>
    <col min="11529" max="11529" width="2.375" style="6" customWidth="1"/>
    <col min="11530" max="11532" width="0" style="6" hidden="1" customWidth="1"/>
    <col min="11533" max="11771" width="9" style="6"/>
    <col min="11772" max="11772" width="4.375" style="6" customWidth="1"/>
    <col min="11773" max="11773" width="40.125" style="6" customWidth="1"/>
    <col min="11774" max="11774" width="11.375" style="6" customWidth="1"/>
    <col min="11775" max="11775" width="9" style="6" customWidth="1"/>
    <col min="11776" max="11776" width="7" style="6" customWidth="1"/>
    <col min="11777" max="11779" width="0" style="6" hidden="1" customWidth="1"/>
    <col min="11780" max="11780" width="10.75" style="6" customWidth="1"/>
    <col min="11781" max="11781" width="14.125" style="6" customWidth="1"/>
    <col min="11782" max="11782" width="14.75" style="6" customWidth="1"/>
    <col min="11783" max="11783" width="13.5" style="6" customWidth="1"/>
    <col min="11784" max="11784" width="24.25" style="6" customWidth="1"/>
    <col min="11785" max="11785" width="2.375" style="6" customWidth="1"/>
    <col min="11786" max="11788" width="0" style="6" hidden="1" customWidth="1"/>
    <col min="11789" max="12027" width="9" style="6"/>
    <col min="12028" max="12028" width="4.375" style="6" customWidth="1"/>
    <col min="12029" max="12029" width="40.125" style="6" customWidth="1"/>
    <col min="12030" max="12030" width="11.375" style="6" customWidth="1"/>
    <col min="12031" max="12031" width="9" style="6" customWidth="1"/>
    <col min="12032" max="12032" width="7" style="6" customWidth="1"/>
    <col min="12033" max="12035" width="0" style="6" hidden="1" customWidth="1"/>
    <col min="12036" max="12036" width="10.75" style="6" customWidth="1"/>
    <col min="12037" max="12037" width="14.125" style="6" customWidth="1"/>
    <col min="12038" max="12038" width="14.75" style="6" customWidth="1"/>
    <col min="12039" max="12039" width="13.5" style="6" customWidth="1"/>
    <col min="12040" max="12040" width="24.25" style="6" customWidth="1"/>
    <col min="12041" max="12041" width="2.375" style="6" customWidth="1"/>
    <col min="12042" max="12044" width="0" style="6" hidden="1" customWidth="1"/>
    <col min="12045" max="12283" width="9" style="6"/>
    <col min="12284" max="12284" width="4.375" style="6" customWidth="1"/>
    <col min="12285" max="12285" width="40.125" style="6" customWidth="1"/>
    <col min="12286" max="12286" width="11.375" style="6" customWidth="1"/>
    <col min="12287" max="12287" width="9" style="6" customWidth="1"/>
    <col min="12288" max="12288" width="7" style="6" customWidth="1"/>
    <col min="12289" max="12291" width="0" style="6" hidden="1" customWidth="1"/>
    <col min="12292" max="12292" width="10.75" style="6" customWidth="1"/>
    <col min="12293" max="12293" width="14.125" style="6" customWidth="1"/>
    <col min="12294" max="12294" width="14.75" style="6" customWidth="1"/>
    <col min="12295" max="12295" width="13.5" style="6" customWidth="1"/>
    <col min="12296" max="12296" width="24.25" style="6" customWidth="1"/>
    <col min="12297" max="12297" width="2.375" style="6" customWidth="1"/>
    <col min="12298" max="12300" width="0" style="6" hidden="1" customWidth="1"/>
    <col min="12301" max="12539" width="9" style="6"/>
    <col min="12540" max="12540" width="4.375" style="6" customWidth="1"/>
    <col min="12541" max="12541" width="40.125" style="6" customWidth="1"/>
    <col min="12542" max="12542" width="11.375" style="6" customWidth="1"/>
    <col min="12543" max="12543" width="9" style="6" customWidth="1"/>
    <col min="12544" max="12544" width="7" style="6" customWidth="1"/>
    <col min="12545" max="12547" width="0" style="6" hidden="1" customWidth="1"/>
    <col min="12548" max="12548" width="10.75" style="6" customWidth="1"/>
    <col min="12549" max="12549" width="14.125" style="6" customWidth="1"/>
    <col min="12550" max="12550" width="14.75" style="6" customWidth="1"/>
    <col min="12551" max="12551" width="13.5" style="6" customWidth="1"/>
    <col min="12552" max="12552" width="24.25" style="6" customWidth="1"/>
    <col min="12553" max="12553" width="2.375" style="6" customWidth="1"/>
    <col min="12554" max="12556" width="0" style="6" hidden="1" customWidth="1"/>
    <col min="12557" max="12795" width="9" style="6"/>
    <col min="12796" max="12796" width="4.375" style="6" customWidth="1"/>
    <col min="12797" max="12797" width="40.125" style="6" customWidth="1"/>
    <col min="12798" max="12798" width="11.375" style="6" customWidth="1"/>
    <col min="12799" max="12799" width="9" style="6" customWidth="1"/>
    <col min="12800" max="12800" width="7" style="6" customWidth="1"/>
    <col min="12801" max="12803" width="0" style="6" hidden="1" customWidth="1"/>
    <col min="12804" max="12804" width="10.75" style="6" customWidth="1"/>
    <col min="12805" max="12805" width="14.125" style="6" customWidth="1"/>
    <col min="12806" max="12806" width="14.75" style="6" customWidth="1"/>
    <col min="12807" max="12807" width="13.5" style="6" customWidth="1"/>
    <col min="12808" max="12808" width="24.25" style="6" customWidth="1"/>
    <col min="12809" max="12809" width="2.375" style="6" customWidth="1"/>
    <col min="12810" max="12812" width="0" style="6" hidden="1" customWidth="1"/>
    <col min="12813" max="13051" width="9" style="6"/>
    <col min="13052" max="13052" width="4.375" style="6" customWidth="1"/>
    <col min="13053" max="13053" width="40.125" style="6" customWidth="1"/>
    <col min="13054" max="13054" width="11.375" style="6" customWidth="1"/>
    <col min="13055" max="13055" width="9" style="6" customWidth="1"/>
    <col min="13056" max="13056" width="7" style="6" customWidth="1"/>
    <col min="13057" max="13059" width="0" style="6" hidden="1" customWidth="1"/>
    <col min="13060" max="13060" width="10.75" style="6" customWidth="1"/>
    <col min="13061" max="13061" width="14.125" style="6" customWidth="1"/>
    <col min="13062" max="13062" width="14.75" style="6" customWidth="1"/>
    <col min="13063" max="13063" width="13.5" style="6" customWidth="1"/>
    <col min="13064" max="13064" width="24.25" style="6" customWidth="1"/>
    <col min="13065" max="13065" width="2.375" style="6" customWidth="1"/>
    <col min="13066" max="13068" width="0" style="6" hidden="1" customWidth="1"/>
    <col min="13069" max="13307" width="9" style="6"/>
    <col min="13308" max="13308" width="4.375" style="6" customWidth="1"/>
    <col min="13309" max="13309" width="40.125" style="6" customWidth="1"/>
    <col min="13310" max="13310" width="11.375" style="6" customWidth="1"/>
    <col min="13311" max="13311" width="9" style="6" customWidth="1"/>
    <col min="13312" max="13312" width="7" style="6" customWidth="1"/>
    <col min="13313" max="13315" width="0" style="6" hidden="1" customWidth="1"/>
    <col min="13316" max="13316" width="10.75" style="6" customWidth="1"/>
    <col min="13317" max="13317" width="14.125" style="6" customWidth="1"/>
    <col min="13318" max="13318" width="14.75" style="6" customWidth="1"/>
    <col min="13319" max="13319" width="13.5" style="6" customWidth="1"/>
    <col min="13320" max="13320" width="24.25" style="6" customWidth="1"/>
    <col min="13321" max="13321" width="2.375" style="6" customWidth="1"/>
    <col min="13322" max="13324" width="0" style="6" hidden="1" customWidth="1"/>
    <col min="13325" max="13563" width="9" style="6"/>
    <col min="13564" max="13564" width="4.375" style="6" customWidth="1"/>
    <col min="13565" max="13565" width="40.125" style="6" customWidth="1"/>
    <col min="13566" max="13566" width="11.375" style="6" customWidth="1"/>
    <col min="13567" max="13567" width="9" style="6" customWidth="1"/>
    <col min="13568" max="13568" width="7" style="6" customWidth="1"/>
    <col min="13569" max="13571" width="0" style="6" hidden="1" customWidth="1"/>
    <col min="13572" max="13572" width="10.75" style="6" customWidth="1"/>
    <col min="13573" max="13573" width="14.125" style="6" customWidth="1"/>
    <col min="13574" max="13574" width="14.75" style="6" customWidth="1"/>
    <col min="13575" max="13575" width="13.5" style="6" customWidth="1"/>
    <col min="13576" max="13576" width="24.25" style="6" customWidth="1"/>
    <col min="13577" max="13577" width="2.375" style="6" customWidth="1"/>
    <col min="13578" max="13580" width="0" style="6" hidden="1" customWidth="1"/>
    <col min="13581" max="13819" width="9" style="6"/>
    <col min="13820" max="13820" width="4.375" style="6" customWidth="1"/>
    <col min="13821" max="13821" width="40.125" style="6" customWidth="1"/>
    <col min="13822" max="13822" width="11.375" style="6" customWidth="1"/>
    <col min="13823" max="13823" width="9" style="6" customWidth="1"/>
    <col min="13824" max="13824" width="7" style="6" customWidth="1"/>
    <col min="13825" max="13827" width="0" style="6" hidden="1" customWidth="1"/>
    <col min="13828" max="13828" width="10.75" style="6" customWidth="1"/>
    <col min="13829" max="13829" width="14.125" style="6" customWidth="1"/>
    <col min="13830" max="13830" width="14.75" style="6" customWidth="1"/>
    <col min="13831" max="13831" width="13.5" style="6" customWidth="1"/>
    <col min="13832" max="13832" width="24.25" style="6" customWidth="1"/>
    <col min="13833" max="13833" width="2.375" style="6" customWidth="1"/>
    <col min="13834" max="13836" width="0" style="6" hidden="1" customWidth="1"/>
    <col min="13837" max="14075" width="9" style="6"/>
    <col min="14076" max="14076" width="4.375" style="6" customWidth="1"/>
    <col min="14077" max="14077" width="40.125" style="6" customWidth="1"/>
    <col min="14078" max="14078" width="11.375" style="6" customWidth="1"/>
    <col min="14079" max="14079" width="9" style="6" customWidth="1"/>
    <col min="14080" max="14080" width="7" style="6" customWidth="1"/>
    <col min="14081" max="14083" width="0" style="6" hidden="1" customWidth="1"/>
    <col min="14084" max="14084" width="10.75" style="6" customWidth="1"/>
    <col min="14085" max="14085" width="14.125" style="6" customWidth="1"/>
    <col min="14086" max="14086" width="14.75" style="6" customWidth="1"/>
    <col min="14087" max="14087" width="13.5" style="6" customWidth="1"/>
    <col min="14088" max="14088" width="24.25" style="6" customWidth="1"/>
    <col min="14089" max="14089" width="2.375" style="6" customWidth="1"/>
    <col min="14090" max="14092" width="0" style="6" hidden="1" customWidth="1"/>
    <col min="14093" max="14331" width="9" style="6"/>
    <col min="14332" max="14332" width="4.375" style="6" customWidth="1"/>
    <col min="14333" max="14333" width="40.125" style="6" customWidth="1"/>
    <col min="14334" max="14334" width="11.375" style="6" customWidth="1"/>
    <col min="14335" max="14335" width="9" style="6" customWidth="1"/>
    <col min="14336" max="14336" width="7" style="6" customWidth="1"/>
    <col min="14337" max="14339" width="0" style="6" hidden="1" customWidth="1"/>
    <col min="14340" max="14340" width="10.75" style="6" customWidth="1"/>
    <col min="14341" max="14341" width="14.125" style="6" customWidth="1"/>
    <col min="14342" max="14342" width="14.75" style="6" customWidth="1"/>
    <col min="14343" max="14343" width="13.5" style="6" customWidth="1"/>
    <col min="14344" max="14344" width="24.25" style="6" customWidth="1"/>
    <col min="14345" max="14345" width="2.375" style="6" customWidth="1"/>
    <col min="14346" max="14348" width="0" style="6" hidden="1" customWidth="1"/>
    <col min="14349" max="14587" width="9" style="6"/>
    <col min="14588" max="14588" width="4.375" style="6" customWidth="1"/>
    <col min="14589" max="14589" width="40.125" style="6" customWidth="1"/>
    <col min="14590" max="14590" width="11.375" style="6" customWidth="1"/>
    <col min="14591" max="14591" width="9" style="6" customWidth="1"/>
    <col min="14592" max="14592" width="7" style="6" customWidth="1"/>
    <col min="14593" max="14595" width="0" style="6" hidden="1" customWidth="1"/>
    <col min="14596" max="14596" width="10.75" style="6" customWidth="1"/>
    <col min="14597" max="14597" width="14.125" style="6" customWidth="1"/>
    <col min="14598" max="14598" width="14.75" style="6" customWidth="1"/>
    <col min="14599" max="14599" width="13.5" style="6" customWidth="1"/>
    <col min="14600" max="14600" width="24.25" style="6" customWidth="1"/>
    <col min="14601" max="14601" width="2.375" style="6" customWidth="1"/>
    <col min="14602" max="14604" width="0" style="6" hidden="1" customWidth="1"/>
    <col min="14605" max="14843" width="9" style="6"/>
    <col min="14844" max="14844" width="4.375" style="6" customWidth="1"/>
    <col min="14845" max="14845" width="40.125" style="6" customWidth="1"/>
    <col min="14846" max="14846" width="11.375" style="6" customWidth="1"/>
    <col min="14847" max="14847" width="9" style="6" customWidth="1"/>
    <col min="14848" max="14848" width="7" style="6" customWidth="1"/>
    <col min="14849" max="14851" width="0" style="6" hidden="1" customWidth="1"/>
    <col min="14852" max="14852" width="10.75" style="6" customWidth="1"/>
    <col min="14853" max="14853" width="14.125" style="6" customWidth="1"/>
    <col min="14854" max="14854" width="14.75" style="6" customWidth="1"/>
    <col min="14855" max="14855" width="13.5" style="6" customWidth="1"/>
    <col min="14856" max="14856" width="24.25" style="6" customWidth="1"/>
    <col min="14857" max="14857" width="2.375" style="6" customWidth="1"/>
    <col min="14858" max="14860" width="0" style="6" hidden="1" customWidth="1"/>
    <col min="14861" max="15099" width="9" style="6"/>
    <col min="15100" max="15100" width="4.375" style="6" customWidth="1"/>
    <col min="15101" max="15101" width="40.125" style="6" customWidth="1"/>
    <col min="15102" max="15102" width="11.375" style="6" customWidth="1"/>
    <col min="15103" max="15103" width="9" style="6" customWidth="1"/>
    <col min="15104" max="15104" width="7" style="6" customWidth="1"/>
    <col min="15105" max="15107" width="0" style="6" hidden="1" customWidth="1"/>
    <col min="15108" max="15108" width="10.75" style="6" customWidth="1"/>
    <col min="15109" max="15109" width="14.125" style="6" customWidth="1"/>
    <col min="15110" max="15110" width="14.75" style="6" customWidth="1"/>
    <col min="15111" max="15111" width="13.5" style="6" customWidth="1"/>
    <col min="15112" max="15112" width="24.25" style="6" customWidth="1"/>
    <col min="15113" max="15113" width="2.375" style="6" customWidth="1"/>
    <col min="15114" max="15116" width="0" style="6" hidden="1" customWidth="1"/>
    <col min="15117" max="15355" width="9" style="6"/>
    <col min="15356" max="15356" width="4.375" style="6" customWidth="1"/>
    <col min="15357" max="15357" width="40.125" style="6" customWidth="1"/>
    <col min="15358" max="15358" width="11.375" style="6" customWidth="1"/>
    <col min="15359" max="15359" width="9" style="6" customWidth="1"/>
    <col min="15360" max="15360" width="7" style="6" customWidth="1"/>
    <col min="15361" max="15363" width="0" style="6" hidden="1" customWidth="1"/>
    <col min="15364" max="15364" width="10.75" style="6" customWidth="1"/>
    <col min="15365" max="15365" width="14.125" style="6" customWidth="1"/>
    <col min="15366" max="15366" width="14.75" style="6" customWidth="1"/>
    <col min="15367" max="15367" width="13.5" style="6" customWidth="1"/>
    <col min="15368" max="15368" width="24.25" style="6" customWidth="1"/>
    <col min="15369" max="15369" width="2.375" style="6" customWidth="1"/>
    <col min="15370" max="15372" width="0" style="6" hidden="1" customWidth="1"/>
    <col min="15373" max="15611" width="9" style="6"/>
    <col min="15612" max="15612" width="4.375" style="6" customWidth="1"/>
    <col min="15613" max="15613" width="40.125" style="6" customWidth="1"/>
    <col min="15614" max="15614" width="11.375" style="6" customWidth="1"/>
    <col min="15615" max="15615" width="9" style="6" customWidth="1"/>
    <col min="15616" max="15616" width="7" style="6" customWidth="1"/>
    <col min="15617" max="15619" width="0" style="6" hidden="1" customWidth="1"/>
    <col min="15620" max="15620" width="10.75" style="6" customWidth="1"/>
    <col min="15621" max="15621" width="14.125" style="6" customWidth="1"/>
    <col min="15622" max="15622" width="14.75" style="6" customWidth="1"/>
    <col min="15623" max="15623" width="13.5" style="6" customWidth="1"/>
    <col min="15624" max="15624" width="24.25" style="6" customWidth="1"/>
    <col min="15625" max="15625" width="2.375" style="6" customWidth="1"/>
    <col min="15626" max="15628" width="0" style="6" hidden="1" customWidth="1"/>
    <col min="15629" max="15867" width="9" style="6"/>
    <col min="15868" max="15868" width="4.375" style="6" customWidth="1"/>
    <col min="15869" max="15869" width="40.125" style="6" customWidth="1"/>
    <col min="15870" max="15870" width="11.375" style="6" customWidth="1"/>
    <col min="15871" max="15871" width="9" style="6" customWidth="1"/>
    <col min="15872" max="15872" width="7" style="6" customWidth="1"/>
    <col min="15873" max="15875" width="0" style="6" hidden="1" customWidth="1"/>
    <col min="15876" max="15876" width="10.75" style="6" customWidth="1"/>
    <col min="15877" max="15877" width="14.125" style="6" customWidth="1"/>
    <col min="15878" max="15878" width="14.75" style="6" customWidth="1"/>
    <col min="15879" max="15879" width="13.5" style="6" customWidth="1"/>
    <col min="15880" max="15880" width="24.25" style="6" customWidth="1"/>
    <col min="15881" max="15881" width="2.375" style="6" customWidth="1"/>
    <col min="15882" max="15884" width="0" style="6" hidden="1" customWidth="1"/>
    <col min="15885" max="16123" width="9" style="6"/>
    <col min="16124" max="16124" width="4.375" style="6" customWidth="1"/>
    <col min="16125" max="16125" width="40.125" style="6" customWidth="1"/>
    <col min="16126" max="16126" width="11.375" style="6" customWidth="1"/>
    <col min="16127" max="16127" width="9" style="6" customWidth="1"/>
    <col min="16128" max="16128" width="7" style="6" customWidth="1"/>
    <col min="16129" max="16131" width="0" style="6" hidden="1" customWidth="1"/>
    <col min="16132" max="16132" width="10.75" style="6" customWidth="1"/>
    <col min="16133" max="16133" width="14.125" style="6" customWidth="1"/>
    <col min="16134" max="16134" width="14.75" style="6" customWidth="1"/>
    <col min="16135" max="16135" width="13.5" style="6" customWidth="1"/>
    <col min="16136" max="16136" width="24.25" style="6" customWidth="1"/>
    <col min="16137" max="16137" width="2.375" style="6" customWidth="1"/>
    <col min="16138" max="16140" width="0" style="6" hidden="1" customWidth="1"/>
    <col min="16141" max="16384" width="9" style="6"/>
  </cols>
  <sheetData>
    <row r="2" spans="1:14" ht="34.5" customHeight="1" x14ac:dyDescent="0.25">
      <c r="A2" s="267" t="s">
        <v>0</v>
      </c>
      <c r="B2" s="267"/>
      <c r="C2" s="267"/>
      <c r="D2" s="267"/>
      <c r="E2" s="267"/>
      <c r="F2" s="267"/>
      <c r="G2" s="267"/>
      <c r="H2" s="267"/>
    </row>
    <row r="3" spans="1:14" ht="6.75" customHeight="1" x14ac:dyDescent="0.25">
      <c r="A3" s="7"/>
      <c r="B3" s="7"/>
      <c r="C3" s="7"/>
      <c r="D3" s="7"/>
      <c r="E3" s="8"/>
      <c r="F3" s="7"/>
      <c r="G3" s="41"/>
      <c r="H3" s="7"/>
    </row>
    <row r="4" spans="1:14" ht="22.5" customHeight="1" x14ac:dyDescent="0.25">
      <c r="A4" s="268" t="s">
        <v>1</v>
      </c>
      <c r="B4" s="262" t="s">
        <v>2</v>
      </c>
      <c r="C4" s="262" t="s">
        <v>3</v>
      </c>
      <c r="D4" s="262" t="s">
        <v>53</v>
      </c>
      <c r="E4" s="262" t="s">
        <v>4</v>
      </c>
      <c r="F4" s="270" t="s">
        <v>5</v>
      </c>
      <c r="G4" s="262" t="s">
        <v>82</v>
      </c>
      <c r="H4" s="264" t="s">
        <v>77</v>
      </c>
    </row>
    <row r="5" spans="1:14" x14ac:dyDescent="0.25">
      <c r="A5" s="269"/>
      <c r="B5" s="263"/>
      <c r="C5" s="263"/>
      <c r="D5" s="263"/>
      <c r="E5" s="263"/>
      <c r="F5" s="271"/>
      <c r="G5" s="263"/>
      <c r="H5" s="265"/>
    </row>
    <row r="6" spans="1:14" s="9" customFormat="1" x14ac:dyDescent="0.25">
      <c r="A6" s="70" t="s">
        <v>10</v>
      </c>
      <c r="B6" s="71" t="s">
        <v>11</v>
      </c>
      <c r="C6" s="70" t="s">
        <v>13</v>
      </c>
      <c r="D6" s="70" t="s">
        <v>14</v>
      </c>
      <c r="E6" s="70" t="s">
        <v>14</v>
      </c>
      <c r="F6" s="72" t="s">
        <v>16</v>
      </c>
      <c r="G6" s="73" t="s">
        <v>15</v>
      </c>
      <c r="H6" s="72" t="s">
        <v>83</v>
      </c>
    </row>
    <row r="7" spans="1:14" s="14" customFormat="1" x14ac:dyDescent="0.25">
      <c r="A7" s="60" t="s">
        <v>18</v>
      </c>
      <c r="B7" s="61" t="s">
        <v>48</v>
      </c>
      <c r="C7" s="12" t="s">
        <v>86</v>
      </c>
      <c r="D7" s="12">
        <v>0.2</v>
      </c>
      <c r="E7" s="58">
        <v>1</v>
      </c>
      <c r="F7" s="12"/>
      <c r="G7" s="42">
        <f>Luong!H11+Luong!H12+Luong!H14</f>
        <v>882360</v>
      </c>
      <c r="H7" s="59">
        <f>D7*G7</f>
        <v>176472</v>
      </c>
      <c r="I7" s="13"/>
    </row>
    <row r="8" spans="1:14" s="14" customFormat="1" x14ac:dyDescent="0.25">
      <c r="A8" s="60" t="s">
        <v>21</v>
      </c>
      <c r="B8" s="61" t="s">
        <v>51</v>
      </c>
      <c r="C8" s="12" t="s">
        <v>86</v>
      </c>
      <c r="D8" s="12">
        <v>1</v>
      </c>
      <c r="E8" s="17">
        <v>1</v>
      </c>
      <c r="F8" s="15"/>
      <c r="G8" s="39" t="e">
        <f>Luong!#REF!+Luong!#REF!</f>
        <v>#REF!</v>
      </c>
      <c r="H8" s="59" t="e">
        <f t="shared" ref="H8:H9" si="0">D8*G8</f>
        <v>#REF!</v>
      </c>
      <c r="I8" s="13"/>
    </row>
    <row r="9" spans="1:14" s="14" customFormat="1" ht="22.5" customHeight="1" x14ac:dyDescent="0.25">
      <c r="A9" s="60" t="s">
        <v>22</v>
      </c>
      <c r="B9" s="61" t="s">
        <v>54</v>
      </c>
      <c r="C9" s="12" t="s">
        <v>86</v>
      </c>
      <c r="D9" s="15">
        <v>0.2</v>
      </c>
      <c r="E9" s="17">
        <v>1</v>
      </c>
      <c r="F9" s="15"/>
      <c r="G9" s="43">
        <f>Luong!H11</f>
        <v>256500</v>
      </c>
      <c r="H9" s="59">
        <f t="shared" si="0"/>
        <v>51300</v>
      </c>
      <c r="I9" s="13"/>
    </row>
    <row r="10" spans="1:14" ht="21.95" customHeight="1" x14ac:dyDescent="0.25">
      <c r="A10" s="18"/>
      <c r="B10" s="19" t="s">
        <v>84</v>
      </c>
      <c r="C10" s="20"/>
      <c r="D10" s="20"/>
      <c r="E10" s="20"/>
      <c r="F10" s="20"/>
      <c r="G10" s="21"/>
      <c r="H10" s="21" t="e">
        <f>SUM(H7:H9)</f>
        <v>#REF!</v>
      </c>
      <c r="I10" s="11"/>
      <c r="J10" s="11"/>
      <c r="M10" s="21" t="e">
        <f>H10*43</f>
        <v>#REF!</v>
      </c>
    </row>
    <row r="11" spans="1:14" x14ac:dyDescent="0.25">
      <c r="B11" s="22"/>
      <c r="C11" s="23"/>
      <c r="D11" s="23"/>
      <c r="E11" s="24"/>
      <c r="F11" s="5"/>
      <c r="G11" s="30"/>
      <c r="H11" s="25"/>
      <c r="J11" s="10"/>
      <c r="M11" s="21" t="e">
        <f>M10*2</f>
        <v>#REF!</v>
      </c>
    </row>
    <row r="12" spans="1:14" x14ac:dyDescent="0.25">
      <c r="B12" s="26"/>
      <c r="C12" s="26"/>
      <c r="D12" s="26"/>
      <c r="E12" s="27"/>
      <c r="F12" s="28"/>
      <c r="G12" s="30"/>
      <c r="H12" s="25"/>
    </row>
    <row r="13" spans="1:14" x14ac:dyDescent="0.25">
      <c r="H13" s="29"/>
      <c r="J13" s="10" t="e">
        <f>#REF!+#REF!</f>
        <v>#REF!</v>
      </c>
      <c r="K13" s="10">
        <f>[1]File_Luu!N288</f>
        <v>768772906.51999998</v>
      </c>
      <c r="L13" s="10" t="e">
        <f>J13-K13</f>
        <v>#REF!</v>
      </c>
    </row>
    <row r="14" spans="1:14" x14ac:dyDescent="0.25">
      <c r="H14" s="30"/>
      <c r="K14" s="10">
        <v>265650</v>
      </c>
      <c r="N14" s="21"/>
    </row>
    <row r="15" spans="1:14" x14ac:dyDescent="0.25">
      <c r="K15" s="10">
        <f>K13-K14</f>
        <v>768507256.51999998</v>
      </c>
      <c r="N15" s="21"/>
    </row>
    <row r="16" spans="1:14" x14ac:dyDescent="0.25">
      <c r="K16" s="10"/>
    </row>
    <row r="17" spans="8:8" s="6" customFormat="1" x14ac:dyDescent="0.25">
      <c r="H17" s="2"/>
    </row>
    <row r="18" spans="8:8" s="6" customFormat="1" x14ac:dyDescent="0.25">
      <c r="H18" s="2"/>
    </row>
  </sheetData>
  <mergeCells count="9">
    <mergeCell ref="A2:H2"/>
    <mergeCell ref="A4:A5"/>
    <mergeCell ref="B4:B5"/>
    <mergeCell ref="C4:C5"/>
    <mergeCell ref="D4:D5"/>
    <mergeCell ref="E4:E5"/>
    <mergeCell ref="F4:F5"/>
    <mergeCell ref="G4:G5"/>
    <mergeCell ref="H4:H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F17" sqref="F17"/>
    </sheetView>
  </sheetViews>
  <sheetFormatPr defaultRowHeight="15.75" x14ac:dyDescent="0.25"/>
  <cols>
    <col min="1" max="1" width="4.375" style="1" customWidth="1"/>
    <col min="2" max="2" width="36.5" style="2" customWidth="1"/>
    <col min="3" max="3" width="23.875" style="2" customWidth="1"/>
    <col min="4" max="4" width="9" style="2" customWidth="1"/>
    <col min="5" max="5" width="18" style="2" customWidth="1"/>
    <col min="6" max="6" width="10.625" style="2" customWidth="1"/>
    <col min="7" max="7" width="10.375" style="4" customWidth="1"/>
    <col min="8" max="8" width="14.875" style="5" customWidth="1"/>
    <col min="9" max="9" width="2.375" style="6" customWidth="1"/>
    <col min="10" max="10" width="12.75" style="6" hidden="1" customWidth="1"/>
    <col min="11" max="11" width="11.125" style="6" hidden="1" customWidth="1"/>
    <col min="12" max="12" width="12.125" style="6" hidden="1" customWidth="1"/>
    <col min="13" max="13" width="10.875" style="6" bestFit="1" customWidth="1"/>
    <col min="14" max="251" width="9" style="6"/>
    <col min="252" max="252" width="4.375" style="6" customWidth="1"/>
    <col min="253" max="253" width="40.125" style="6" customWidth="1"/>
    <col min="254" max="254" width="11.375" style="6" customWidth="1"/>
    <col min="255" max="255" width="9" style="6" customWidth="1"/>
    <col min="256" max="256" width="7" style="6" customWidth="1"/>
    <col min="257" max="259" width="0" style="6" hidden="1" customWidth="1"/>
    <col min="260" max="260" width="10.75" style="6" customWidth="1"/>
    <col min="261" max="261" width="14.125" style="6" customWidth="1"/>
    <col min="262" max="262" width="14.75" style="6" customWidth="1"/>
    <col min="263" max="263" width="13.5" style="6" customWidth="1"/>
    <col min="264" max="264" width="24.25" style="6" customWidth="1"/>
    <col min="265" max="265" width="2.375" style="6" customWidth="1"/>
    <col min="266" max="268" width="0" style="6" hidden="1" customWidth="1"/>
    <col min="269" max="507" width="9" style="6"/>
    <col min="508" max="508" width="4.375" style="6" customWidth="1"/>
    <col min="509" max="509" width="40.125" style="6" customWidth="1"/>
    <col min="510" max="510" width="11.375" style="6" customWidth="1"/>
    <col min="511" max="511" width="9" style="6" customWidth="1"/>
    <col min="512" max="512" width="7" style="6" customWidth="1"/>
    <col min="513" max="515" width="0" style="6" hidden="1" customWidth="1"/>
    <col min="516" max="516" width="10.75" style="6" customWidth="1"/>
    <col min="517" max="517" width="14.125" style="6" customWidth="1"/>
    <col min="518" max="518" width="14.75" style="6" customWidth="1"/>
    <col min="519" max="519" width="13.5" style="6" customWidth="1"/>
    <col min="520" max="520" width="24.25" style="6" customWidth="1"/>
    <col min="521" max="521" width="2.375" style="6" customWidth="1"/>
    <col min="522" max="524" width="0" style="6" hidden="1" customWidth="1"/>
    <col min="525" max="763" width="9" style="6"/>
    <col min="764" max="764" width="4.375" style="6" customWidth="1"/>
    <col min="765" max="765" width="40.125" style="6" customWidth="1"/>
    <col min="766" max="766" width="11.375" style="6" customWidth="1"/>
    <col min="767" max="767" width="9" style="6" customWidth="1"/>
    <col min="768" max="768" width="7" style="6" customWidth="1"/>
    <col min="769" max="771" width="0" style="6" hidden="1" customWidth="1"/>
    <col min="772" max="772" width="10.75" style="6" customWidth="1"/>
    <col min="773" max="773" width="14.125" style="6" customWidth="1"/>
    <col min="774" max="774" width="14.75" style="6" customWidth="1"/>
    <col min="775" max="775" width="13.5" style="6" customWidth="1"/>
    <col min="776" max="776" width="24.25" style="6" customWidth="1"/>
    <col min="777" max="777" width="2.375" style="6" customWidth="1"/>
    <col min="778" max="780" width="0" style="6" hidden="1" customWidth="1"/>
    <col min="781" max="1019" width="9" style="6"/>
    <col min="1020" max="1020" width="4.375" style="6" customWidth="1"/>
    <col min="1021" max="1021" width="40.125" style="6" customWidth="1"/>
    <col min="1022" max="1022" width="11.375" style="6" customWidth="1"/>
    <col min="1023" max="1023" width="9" style="6" customWidth="1"/>
    <col min="1024" max="1024" width="7" style="6" customWidth="1"/>
    <col min="1025" max="1027" width="0" style="6" hidden="1" customWidth="1"/>
    <col min="1028" max="1028" width="10.75" style="6" customWidth="1"/>
    <col min="1029" max="1029" width="14.125" style="6" customWidth="1"/>
    <col min="1030" max="1030" width="14.75" style="6" customWidth="1"/>
    <col min="1031" max="1031" width="13.5" style="6" customWidth="1"/>
    <col min="1032" max="1032" width="24.25" style="6" customWidth="1"/>
    <col min="1033" max="1033" width="2.375" style="6" customWidth="1"/>
    <col min="1034" max="1036" width="0" style="6" hidden="1" customWidth="1"/>
    <col min="1037" max="1275" width="9" style="6"/>
    <col min="1276" max="1276" width="4.375" style="6" customWidth="1"/>
    <col min="1277" max="1277" width="40.125" style="6" customWidth="1"/>
    <col min="1278" max="1278" width="11.375" style="6" customWidth="1"/>
    <col min="1279" max="1279" width="9" style="6" customWidth="1"/>
    <col min="1280" max="1280" width="7" style="6" customWidth="1"/>
    <col min="1281" max="1283" width="0" style="6" hidden="1" customWidth="1"/>
    <col min="1284" max="1284" width="10.75" style="6" customWidth="1"/>
    <col min="1285" max="1285" width="14.125" style="6" customWidth="1"/>
    <col min="1286" max="1286" width="14.75" style="6" customWidth="1"/>
    <col min="1287" max="1287" width="13.5" style="6" customWidth="1"/>
    <col min="1288" max="1288" width="24.25" style="6" customWidth="1"/>
    <col min="1289" max="1289" width="2.375" style="6" customWidth="1"/>
    <col min="1290" max="1292" width="0" style="6" hidden="1" customWidth="1"/>
    <col min="1293" max="1531" width="9" style="6"/>
    <col min="1532" max="1532" width="4.375" style="6" customWidth="1"/>
    <col min="1533" max="1533" width="40.125" style="6" customWidth="1"/>
    <col min="1534" max="1534" width="11.375" style="6" customWidth="1"/>
    <col min="1535" max="1535" width="9" style="6" customWidth="1"/>
    <col min="1536" max="1536" width="7" style="6" customWidth="1"/>
    <col min="1537" max="1539" width="0" style="6" hidden="1" customWidth="1"/>
    <col min="1540" max="1540" width="10.75" style="6" customWidth="1"/>
    <col min="1541" max="1541" width="14.125" style="6" customWidth="1"/>
    <col min="1542" max="1542" width="14.75" style="6" customWidth="1"/>
    <col min="1543" max="1543" width="13.5" style="6" customWidth="1"/>
    <col min="1544" max="1544" width="24.25" style="6" customWidth="1"/>
    <col min="1545" max="1545" width="2.375" style="6" customWidth="1"/>
    <col min="1546" max="1548" width="0" style="6" hidden="1" customWidth="1"/>
    <col min="1549" max="1787" width="9" style="6"/>
    <col min="1788" max="1788" width="4.375" style="6" customWidth="1"/>
    <col min="1789" max="1789" width="40.125" style="6" customWidth="1"/>
    <col min="1790" max="1790" width="11.375" style="6" customWidth="1"/>
    <col min="1791" max="1791" width="9" style="6" customWidth="1"/>
    <col min="1792" max="1792" width="7" style="6" customWidth="1"/>
    <col min="1793" max="1795" width="0" style="6" hidden="1" customWidth="1"/>
    <col min="1796" max="1796" width="10.75" style="6" customWidth="1"/>
    <col min="1797" max="1797" width="14.125" style="6" customWidth="1"/>
    <col min="1798" max="1798" width="14.75" style="6" customWidth="1"/>
    <col min="1799" max="1799" width="13.5" style="6" customWidth="1"/>
    <col min="1800" max="1800" width="24.25" style="6" customWidth="1"/>
    <col min="1801" max="1801" width="2.375" style="6" customWidth="1"/>
    <col min="1802" max="1804" width="0" style="6" hidden="1" customWidth="1"/>
    <col min="1805" max="2043" width="9" style="6"/>
    <col min="2044" max="2044" width="4.375" style="6" customWidth="1"/>
    <col min="2045" max="2045" width="40.125" style="6" customWidth="1"/>
    <col min="2046" max="2046" width="11.375" style="6" customWidth="1"/>
    <col min="2047" max="2047" width="9" style="6" customWidth="1"/>
    <col min="2048" max="2048" width="7" style="6" customWidth="1"/>
    <col min="2049" max="2051" width="0" style="6" hidden="1" customWidth="1"/>
    <col min="2052" max="2052" width="10.75" style="6" customWidth="1"/>
    <col min="2053" max="2053" width="14.125" style="6" customWidth="1"/>
    <col min="2054" max="2054" width="14.75" style="6" customWidth="1"/>
    <col min="2055" max="2055" width="13.5" style="6" customWidth="1"/>
    <col min="2056" max="2056" width="24.25" style="6" customWidth="1"/>
    <col min="2057" max="2057" width="2.375" style="6" customWidth="1"/>
    <col min="2058" max="2060" width="0" style="6" hidden="1" customWidth="1"/>
    <col min="2061" max="2299" width="9" style="6"/>
    <col min="2300" max="2300" width="4.375" style="6" customWidth="1"/>
    <col min="2301" max="2301" width="40.125" style="6" customWidth="1"/>
    <col min="2302" max="2302" width="11.375" style="6" customWidth="1"/>
    <col min="2303" max="2303" width="9" style="6" customWidth="1"/>
    <col min="2304" max="2304" width="7" style="6" customWidth="1"/>
    <col min="2305" max="2307" width="0" style="6" hidden="1" customWidth="1"/>
    <col min="2308" max="2308" width="10.75" style="6" customWidth="1"/>
    <col min="2309" max="2309" width="14.125" style="6" customWidth="1"/>
    <col min="2310" max="2310" width="14.75" style="6" customWidth="1"/>
    <col min="2311" max="2311" width="13.5" style="6" customWidth="1"/>
    <col min="2312" max="2312" width="24.25" style="6" customWidth="1"/>
    <col min="2313" max="2313" width="2.375" style="6" customWidth="1"/>
    <col min="2314" max="2316" width="0" style="6" hidden="1" customWidth="1"/>
    <col min="2317" max="2555" width="9" style="6"/>
    <col min="2556" max="2556" width="4.375" style="6" customWidth="1"/>
    <col min="2557" max="2557" width="40.125" style="6" customWidth="1"/>
    <col min="2558" max="2558" width="11.375" style="6" customWidth="1"/>
    <col min="2559" max="2559" width="9" style="6" customWidth="1"/>
    <col min="2560" max="2560" width="7" style="6" customWidth="1"/>
    <col min="2561" max="2563" width="0" style="6" hidden="1" customWidth="1"/>
    <col min="2564" max="2564" width="10.75" style="6" customWidth="1"/>
    <col min="2565" max="2565" width="14.125" style="6" customWidth="1"/>
    <col min="2566" max="2566" width="14.75" style="6" customWidth="1"/>
    <col min="2567" max="2567" width="13.5" style="6" customWidth="1"/>
    <col min="2568" max="2568" width="24.25" style="6" customWidth="1"/>
    <col min="2569" max="2569" width="2.375" style="6" customWidth="1"/>
    <col min="2570" max="2572" width="0" style="6" hidden="1" customWidth="1"/>
    <col min="2573" max="2811" width="9" style="6"/>
    <col min="2812" max="2812" width="4.375" style="6" customWidth="1"/>
    <col min="2813" max="2813" width="40.125" style="6" customWidth="1"/>
    <col min="2814" max="2814" width="11.375" style="6" customWidth="1"/>
    <col min="2815" max="2815" width="9" style="6" customWidth="1"/>
    <col min="2816" max="2816" width="7" style="6" customWidth="1"/>
    <col min="2817" max="2819" width="0" style="6" hidden="1" customWidth="1"/>
    <col min="2820" max="2820" width="10.75" style="6" customWidth="1"/>
    <col min="2821" max="2821" width="14.125" style="6" customWidth="1"/>
    <col min="2822" max="2822" width="14.75" style="6" customWidth="1"/>
    <col min="2823" max="2823" width="13.5" style="6" customWidth="1"/>
    <col min="2824" max="2824" width="24.25" style="6" customWidth="1"/>
    <col min="2825" max="2825" width="2.375" style="6" customWidth="1"/>
    <col min="2826" max="2828" width="0" style="6" hidden="1" customWidth="1"/>
    <col min="2829" max="3067" width="9" style="6"/>
    <col min="3068" max="3068" width="4.375" style="6" customWidth="1"/>
    <col min="3069" max="3069" width="40.125" style="6" customWidth="1"/>
    <col min="3070" max="3070" width="11.375" style="6" customWidth="1"/>
    <col min="3071" max="3071" width="9" style="6" customWidth="1"/>
    <col min="3072" max="3072" width="7" style="6" customWidth="1"/>
    <col min="3073" max="3075" width="0" style="6" hidden="1" customWidth="1"/>
    <col min="3076" max="3076" width="10.75" style="6" customWidth="1"/>
    <col min="3077" max="3077" width="14.125" style="6" customWidth="1"/>
    <col min="3078" max="3078" width="14.75" style="6" customWidth="1"/>
    <col min="3079" max="3079" width="13.5" style="6" customWidth="1"/>
    <col min="3080" max="3080" width="24.25" style="6" customWidth="1"/>
    <col min="3081" max="3081" width="2.375" style="6" customWidth="1"/>
    <col min="3082" max="3084" width="0" style="6" hidden="1" customWidth="1"/>
    <col min="3085" max="3323" width="9" style="6"/>
    <col min="3324" max="3324" width="4.375" style="6" customWidth="1"/>
    <col min="3325" max="3325" width="40.125" style="6" customWidth="1"/>
    <col min="3326" max="3326" width="11.375" style="6" customWidth="1"/>
    <col min="3327" max="3327" width="9" style="6" customWidth="1"/>
    <col min="3328" max="3328" width="7" style="6" customWidth="1"/>
    <col min="3329" max="3331" width="0" style="6" hidden="1" customWidth="1"/>
    <col min="3332" max="3332" width="10.75" style="6" customWidth="1"/>
    <col min="3333" max="3333" width="14.125" style="6" customWidth="1"/>
    <col min="3334" max="3334" width="14.75" style="6" customWidth="1"/>
    <col min="3335" max="3335" width="13.5" style="6" customWidth="1"/>
    <col min="3336" max="3336" width="24.25" style="6" customWidth="1"/>
    <col min="3337" max="3337" width="2.375" style="6" customWidth="1"/>
    <col min="3338" max="3340" width="0" style="6" hidden="1" customWidth="1"/>
    <col min="3341" max="3579" width="9" style="6"/>
    <col min="3580" max="3580" width="4.375" style="6" customWidth="1"/>
    <col min="3581" max="3581" width="40.125" style="6" customWidth="1"/>
    <col min="3582" max="3582" width="11.375" style="6" customWidth="1"/>
    <col min="3583" max="3583" width="9" style="6" customWidth="1"/>
    <col min="3584" max="3584" width="7" style="6" customWidth="1"/>
    <col min="3585" max="3587" width="0" style="6" hidden="1" customWidth="1"/>
    <col min="3588" max="3588" width="10.75" style="6" customWidth="1"/>
    <col min="3589" max="3589" width="14.125" style="6" customWidth="1"/>
    <col min="3590" max="3590" width="14.75" style="6" customWidth="1"/>
    <col min="3591" max="3591" width="13.5" style="6" customWidth="1"/>
    <col min="3592" max="3592" width="24.25" style="6" customWidth="1"/>
    <col min="3593" max="3593" width="2.375" style="6" customWidth="1"/>
    <col min="3594" max="3596" width="0" style="6" hidden="1" customWidth="1"/>
    <col min="3597" max="3835" width="9" style="6"/>
    <col min="3836" max="3836" width="4.375" style="6" customWidth="1"/>
    <col min="3837" max="3837" width="40.125" style="6" customWidth="1"/>
    <col min="3838" max="3838" width="11.375" style="6" customWidth="1"/>
    <col min="3839" max="3839" width="9" style="6" customWidth="1"/>
    <col min="3840" max="3840" width="7" style="6" customWidth="1"/>
    <col min="3841" max="3843" width="0" style="6" hidden="1" customWidth="1"/>
    <col min="3844" max="3844" width="10.75" style="6" customWidth="1"/>
    <col min="3845" max="3845" width="14.125" style="6" customWidth="1"/>
    <col min="3846" max="3846" width="14.75" style="6" customWidth="1"/>
    <col min="3847" max="3847" width="13.5" style="6" customWidth="1"/>
    <col min="3848" max="3848" width="24.25" style="6" customWidth="1"/>
    <col min="3849" max="3849" width="2.375" style="6" customWidth="1"/>
    <col min="3850" max="3852" width="0" style="6" hidden="1" customWidth="1"/>
    <col min="3853" max="4091" width="9" style="6"/>
    <col min="4092" max="4092" width="4.375" style="6" customWidth="1"/>
    <col min="4093" max="4093" width="40.125" style="6" customWidth="1"/>
    <col min="4094" max="4094" width="11.375" style="6" customWidth="1"/>
    <col min="4095" max="4095" width="9" style="6" customWidth="1"/>
    <col min="4096" max="4096" width="7" style="6" customWidth="1"/>
    <col min="4097" max="4099" width="0" style="6" hidden="1" customWidth="1"/>
    <col min="4100" max="4100" width="10.75" style="6" customWidth="1"/>
    <col min="4101" max="4101" width="14.125" style="6" customWidth="1"/>
    <col min="4102" max="4102" width="14.75" style="6" customWidth="1"/>
    <col min="4103" max="4103" width="13.5" style="6" customWidth="1"/>
    <col min="4104" max="4104" width="24.25" style="6" customWidth="1"/>
    <col min="4105" max="4105" width="2.375" style="6" customWidth="1"/>
    <col min="4106" max="4108" width="0" style="6" hidden="1" customWidth="1"/>
    <col min="4109" max="4347" width="9" style="6"/>
    <col min="4348" max="4348" width="4.375" style="6" customWidth="1"/>
    <col min="4349" max="4349" width="40.125" style="6" customWidth="1"/>
    <col min="4350" max="4350" width="11.375" style="6" customWidth="1"/>
    <col min="4351" max="4351" width="9" style="6" customWidth="1"/>
    <col min="4352" max="4352" width="7" style="6" customWidth="1"/>
    <col min="4353" max="4355" width="0" style="6" hidden="1" customWidth="1"/>
    <col min="4356" max="4356" width="10.75" style="6" customWidth="1"/>
    <col min="4357" max="4357" width="14.125" style="6" customWidth="1"/>
    <col min="4358" max="4358" width="14.75" style="6" customWidth="1"/>
    <col min="4359" max="4359" width="13.5" style="6" customWidth="1"/>
    <col min="4360" max="4360" width="24.25" style="6" customWidth="1"/>
    <col min="4361" max="4361" width="2.375" style="6" customWidth="1"/>
    <col min="4362" max="4364" width="0" style="6" hidden="1" customWidth="1"/>
    <col min="4365" max="4603" width="9" style="6"/>
    <col min="4604" max="4604" width="4.375" style="6" customWidth="1"/>
    <col min="4605" max="4605" width="40.125" style="6" customWidth="1"/>
    <col min="4606" max="4606" width="11.375" style="6" customWidth="1"/>
    <col min="4607" max="4607" width="9" style="6" customWidth="1"/>
    <col min="4608" max="4608" width="7" style="6" customWidth="1"/>
    <col min="4609" max="4611" width="0" style="6" hidden="1" customWidth="1"/>
    <col min="4612" max="4612" width="10.75" style="6" customWidth="1"/>
    <col min="4613" max="4613" width="14.125" style="6" customWidth="1"/>
    <col min="4614" max="4614" width="14.75" style="6" customWidth="1"/>
    <col min="4615" max="4615" width="13.5" style="6" customWidth="1"/>
    <col min="4616" max="4616" width="24.25" style="6" customWidth="1"/>
    <col min="4617" max="4617" width="2.375" style="6" customWidth="1"/>
    <col min="4618" max="4620" width="0" style="6" hidden="1" customWidth="1"/>
    <col min="4621" max="4859" width="9" style="6"/>
    <col min="4860" max="4860" width="4.375" style="6" customWidth="1"/>
    <col min="4861" max="4861" width="40.125" style="6" customWidth="1"/>
    <col min="4862" max="4862" width="11.375" style="6" customWidth="1"/>
    <col min="4863" max="4863" width="9" style="6" customWidth="1"/>
    <col min="4864" max="4864" width="7" style="6" customWidth="1"/>
    <col min="4865" max="4867" width="0" style="6" hidden="1" customWidth="1"/>
    <col min="4868" max="4868" width="10.75" style="6" customWidth="1"/>
    <col min="4869" max="4869" width="14.125" style="6" customWidth="1"/>
    <col min="4870" max="4870" width="14.75" style="6" customWidth="1"/>
    <col min="4871" max="4871" width="13.5" style="6" customWidth="1"/>
    <col min="4872" max="4872" width="24.25" style="6" customWidth="1"/>
    <col min="4873" max="4873" width="2.375" style="6" customWidth="1"/>
    <col min="4874" max="4876" width="0" style="6" hidden="1" customWidth="1"/>
    <col min="4877" max="5115" width="9" style="6"/>
    <col min="5116" max="5116" width="4.375" style="6" customWidth="1"/>
    <col min="5117" max="5117" width="40.125" style="6" customWidth="1"/>
    <col min="5118" max="5118" width="11.375" style="6" customWidth="1"/>
    <col min="5119" max="5119" width="9" style="6" customWidth="1"/>
    <col min="5120" max="5120" width="7" style="6" customWidth="1"/>
    <col min="5121" max="5123" width="0" style="6" hidden="1" customWidth="1"/>
    <col min="5124" max="5124" width="10.75" style="6" customWidth="1"/>
    <col min="5125" max="5125" width="14.125" style="6" customWidth="1"/>
    <col min="5126" max="5126" width="14.75" style="6" customWidth="1"/>
    <col min="5127" max="5127" width="13.5" style="6" customWidth="1"/>
    <col min="5128" max="5128" width="24.25" style="6" customWidth="1"/>
    <col min="5129" max="5129" width="2.375" style="6" customWidth="1"/>
    <col min="5130" max="5132" width="0" style="6" hidden="1" customWidth="1"/>
    <col min="5133" max="5371" width="9" style="6"/>
    <col min="5372" max="5372" width="4.375" style="6" customWidth="1"/>
    <col min="5373" max="5373" width="40.125" style="6" customWidth="1"/>
    <col min="5374" max="5374" width="11.375" style="6" customWidth="1"/>
    <col min="5375" max="5375" width="9" style="6" customWidth="1"/>
    <col min="5376" max="5376" width="7" style="6" customWidth="1"/>
    <col min="5377" max="5379" width="0" style="6" hidden="1" customWidth="1"/>
    <col min="5380" max="5380" width="10.75" style="6" customWidth="1"/>
    <col min="5381" max="5381" width="14.125" style="6" customWidth="1"/>
    <col min="5382" max="5382" width="14.75" style="6" customWidth="1"/>
    <col min="5383" max="5383" width="13.5" style="6" customWidth="1"/>
    <col min="5384" max="5384" width="24.25" style="6" customWidth="1"/>
    <col min="5385" max="5385" width="2.375" style="6" customWidth="1"/>
    <col min="5386" max="5388" width="0" style="6" hidden="1" customWidth="1"/>
    <col min="5389" max="5627" width="9" style="6"/>
    <col min="5628" max="5628" width="4.375" style="6" customWidth="1"/>
    <col min="5629" max="5629" width="40.125" style="6" customWidth="1"/>
    <col min="5630" max="5630" width="11.375" style="6" customWidth="1"/>
    <col min="5631" max="5631" width="9" style="6" customWidth="1"/>
    <col min="5632" max="5632" width="7" style="6" customWidth="1"/>
    <col min="5633" max="5635" width="0" style="6" hidden="1" customWidth="1"/>
    <col min="5636" max="5636" width="10.75" style="6" customWidth="1"/>
    <col min="5637" max="5637" width="14.125" style="6" customWidth="1"/>
    <col min="5638" max="5638" width="14.75" style="6" customWidth="1"/>
    <col min="5639" max="5639" width="13.5" style="6" customWidth="1"/>
    <col min="5640" max="5640" width="24.25" style="6" customWidth="1"/>
    <col min="5641" max="5641" width="2.375" style="6" customWidth="1"/>
    <col min="5642" max="5644" width="0" style="6" hidden="1" customWidth="1"/>
    <col min="5645" max="5883" width="9" style="6"/>
    <col min="5884" max="5884" width="4.375" style="6" customWidth="1"/>
    <col min="5885" max="5885" width="40.125" style="6" customWidth="1"/>
    <col min="5886" max="5886" width="11.375" style="6" customWidth="1"/>
    <col min="5887" max="5887" width="9" style="6" customWidth="1"/>
    <col min="5888" max="5888" width="7" style="6" customWidth="1"/>
    <col min="5889" max="5891" width="0" style="6" hidden="1" customWidth="1"/>
    <col min="5892" max="5892" width="10.75" style="6" customWidth="1"/>
    <col min="5893" max="5893" width="14.125" style="6" customWidth="1"/>
    <col min="5894" max="5894" width="14.75" style="6" customWidth="1"/>
    <col min="5895" max="5895" width="13.5" style="6" customWidth="1"/>
    <col min="5896" max="5896" width="24.25" style="6" customWidth="1"/>
    <col min="5897" max="5897" width="2.375" style="6" customWidth="1"/>
    <col min="5898" max="5900" width="0" style="6" hidden="1" customWidth="1"/>
    <col min="5901" max="6139" width="9" style="6"/>
    <col min="6140" max="6140" width="4.375" style="6" customWidth="1"/>
    <col min="6141" max="6141" width="40.125" style="6" customWidth="1"/>
    <col min="6142" max="6142" width="11.375" style="6" customWidth="1"/>
    <col min="6143" max="6143" width="9" style="6" customWidth="1"/>
    <col min="6144" max="6144" width="7" style="6" customWidth="1"/>
    <col min="6145" max="6147" width="0" style="6" hidden="1" customWidth="1"/>
    <col min="6148" max="6148" width="10.75" style="6" customWidth="1"/>
    <col min="6149" max="6149" width="14.125" style="6" customWidth="1"/>
    <col min="6150" max="6150" width="14.75" style="6" customWidth="1"/>
    <col min="6151" max="6151" width="13.5" style="6" customWidth="1"/>
    <col min="6152" max="6152" width="24.25" style="6" customWidth="1"/>
    <col min="6153" max="6153" width="2.375" style="6" customWidth="1"/>
    <col min="6154" max="6156" width="0" style="6" hidden="1" customWidth="1"/>
    <col min="6157" max="6395" width="9" style="6"/>
    <col min="6396" max="6396" width="4.375" style="6" customWidth="1"/>
    <col min="6397" max="6397" width="40.125" style="6" customWidth="1"/>
    <col min="6398" max="6398" width="11.375" style="6" customWidth="1"/>
    <col min="6399" max="6399" width="9" style="6" customWidth="1"/>
    <col min="6400" max="6400" width="7" style="6" customWidth="1"/>
    <col min="6401" max="6403" width="0" style="6" hidden="1" customWidth="1"/>
    <col min="6404" max="6404" width="10.75" style="6" customWidth="1"/>
    <col min="6405" max="6405" width="14.125" style="6" customWidth="1"/>
    <col min="6406" max="6406" width="14.75" style="6" customWidth="1"/>
    <col min="6407" max="6407" width="13.5" style="6" customWidth="1"/>
    <col min="6408" max="6408" width="24.25" style="6" customWidth="1"/>
    <col min="6409" max="6409" width="2.375" style="6" customWidth="1"/>
    <col min="6410" max="6412" width="0" style="6" hidden="1" customWidth="1"/>
    <col min="6413" max="6651" width="9" style="6"/>
    <col min="6652" max="6652" width="4.375" style="6" customWidth="1"/>
    <col min="6653" max="6653" width="40.125" style="6" customWidth="1"/>
    <col min="6654" max="6654" width="11.375" style="6" customWidth="1"/>
    <col min="6655" max="6655" width="9" style="6" customWidth="1"/>
    <col min="6656" max="6656" width="7" style="6" customWidth="1"/>
    <col min="6657" max="6659" width="0" style="6" hidden="1" customWidth="1"/>
    <col min="6660" max="6660" width="10.75" style="6" customWidth="1"/>
    <col min="6661" max="6661" width="14.125" style="6" customWidth="1"/>
    <col min="6662" max="6662" width="14.75" style="6" customWidth="1"/>
    <col min="6663" max="6663" width="13.5" style="6" customWidth="1"/>
    <col min="6664" max="6664" width="24.25" style="6" customWidth="1"/>
    <col min="6665" max="6665" width="2.375" style="6" customWidth="1"/>
    <col min="6666" max="6668" width="0" style="6" hidden="1" customWidth="1"/>
    <col min="6669" max="6907" width="9" style="6"/>
    <col min="6908" max="6908" width="4.375" style="6" customWidth="1"/>
    <col min="6909" max="6909" width="40.125" style="6" customWidth="1"/>
    <col min="6910" max="6910" width="11.375" style="6" customWidth="1"/>
    <col min="6911" max="6911" width="9" style="6" customWidth="1"/>
    <col min="6912" max="6912" width="7" style="6" customWidth="1"/>
    <col min="6913" max="6915" width="0" style="6" hidden="1" customWidth="1"/>
    <col min="6916" max="6916" width="10.75" style="6" customWidth="1"/>
    <col min="6917" max="6917" width="14.125" style="6" customWidth="1"/>
    <col min="6918" max="6918" width="14.75" style="6" customWidth="1"/>
    <col min="6919" max="6919" width="13.5" style="6" customWidth="1"/>
    <col min="6920" max="6920" width="24.25" style="6" customWidth="1"/>
    <col min="6921" max="6921" width="2.375" style="6" customWidth="1"/>
    <col min="6922" max="6924" width="0" style="6" hidden="1" customWidth="1"/>
    <col min="6925" max="7163" width="9" style="6"/>
    <col min="7164" max="7164" width="4.375" style="6" customWidth="1"/>
    <col min="7165" max="7165" width="40.125" style="6" customWidth="1"/>
    <col min="7166" max="7166" width="11.375" style="6" customWidth="1"/>
    <col min="7167" max="7167" width="9" style="6" customWidth="1"/>
    <col min="7168" max="7168" width="7" style="6" customWidth="1"/>
    <col min="7169" max="7171" width="0" style="6" hidden="1" customWidth="1"/>
    <col min="7172" max="7172" width="10.75" style="6" customWidth="1"/>
    <col min="7173" max="7173" width="14.125" style="6" customWidth="1"/>
    <col min="7174" max="7174" width="14.75" style="6" customWidth="1"/>
    <col min="7175" max="7175" width="13.5" style="6" customWidth="1"/>
    <col min="7176" max="7176" width="24.25" style="6" customWidth="1"/>
    <col min="7177" max="7177" width="2.375" style="6" customWidth="1"/>
    <col min="7178" max="7180" width="0" style="6" hidden="1" customWidth="1"/>
    <col min="7181" max="7419" width="9" style="6"/>
    <col min="7420" max="7420" width="4.375" style="6" customWidth="1"/>
    <col min="7421" max="7421" width="40.125" style="6" customWidth="1"/>
    <col min="7422" max="7422" width="11.375" style="6" customWidth="1"/>
    <col min="7423" max="7423" width="9" style="6" customWidth="1"/>
    <col min="7424" max="7424" width="7" style="6" customWidth="1"/>
    <col min="7425" max="7427" width="0" style="6" hidden="1" customWidth="1"/>
    <col min="7428" max="7428" width="10.75" style="6" customWidth="1"/>
    <col min="7429" max="7429" width="14.125" style="6" customWidth="1"/>
    <col min="7430" max="7430" width="14.75" style="6" customWidth="1"/>
    <col min="7431" max="7431" width="13.5" style="6" customWidth="1"/>
    <col min="7432" max="7432" width="24.25" style="6" customWidth="1"/>
    <col min="7433" max="7433" width="2.375" style="6" customWidth="1"/>
    <col min="7434" max="7436" width="0" style="6" hidden="1" customWidth="1"/>
    <col min="7437" max="7675" width="9" style="6"/>
    <col min="7676" max="7676" width="4.375" style="6" customWidth="1"/>
    <col min="7677" max="7677" width="40.125" style="6" customWidth="1"/>
    <col min="7678" max="7678" width="11.375" style="6" customWidth="1"/>
    <col min="7679" max="7679" width="9" style="6" customWidth="1"/>
    <col min="7680" max="7680" width="7" style="6" customWidth="1"/>
    <col min="7681" max="7683" width="0" style="6" hidden="1" customWidth="1"/>
    <col min="7684" max="7684" width="10.75" style="6" customWidth="1"/>
    <col min="7685" max="7685" width="14.125" style="6" customWidth="1"/>
    <col min="7686" max="7686" width="14.75" style="6" customWidth="1"/>
    <col min="7687" max="7687" width="13.5" style="6" customWidth="1"/>
    <col min="7688" max="7688" width="24.25" style="6" customWidth="1"/>
    <col min="7689" max="7689" width="2.375" style="6" customWidth="1"/>
    <col min="7690" max="7692" width="0" style="6" hidden="1" customWidth="1"/>
    <col min="7693" max="7931" width="9" style="6"/>
    <col min="7932" max="7932" width="4.375" style="6" customWidth="1"/>
    <col min="7933" max="7933" width="40.125" style="6" customWidth="1"/>
    <col min="7934" max="7934" width="11.375" style="6" customWidth="1"/>
    <col min="7935" max="7935" width="9" style="6" customWidth="1"/>
    <col min="7936" max="7936" width="7" style="6" customWidth="1"/>
    <col min="7937" max="7939" width="0" style="6" hidden="1" customWidth="1"/>
    <col min="7940" max="7940" width="10.75" style="6" customWidth="1"/>
    <col min="7941" max="7941" width="14.125" style="6" customWidth="1"/>
    <col min="7942" max="7942" width="14.75" style="6" customWidth="1"/>
    <col min="7943" max="7943" width="13.5" style="6" customWidth="1"/>
    <col min="7944" max="7944" width="24.25" style="6" customWidth="1"/>
    <col min="7945" max="7945" width="2.375" style="6" customWidth="1"/>
    <col min="7946" max="7948" width="0" style="6" hidden="1" customWidth="1"/>
    <col min="7949" max="8187" width="9" style="6"/>
    <col min="8188" max="8188" width="4.375" style="6" customWidth="1"/>
    <col min="8189" max="8189" width="40.125" style="6" customWidth="1"/>
    <col min="8190" max="8190" width="11.375" style="6" customWidth="1"/>
    <col min="8191" max="8191" width="9" style="6" customWidth="1"/>
    <col min="8192" max="8192" width="7" style="6" customWidth="1"/>
    <col min="8193" max="8195" width="0" style="6" hidden="1" customWidth="1"/>
    <col min="8196" max="8196" width="10.75" style="6" customWidth="1"/>
    <col min="8197" max="8197" width="14.125" style="6" customWidth="1"/>
    <col min="8198" max="8198" width="14.75" style="6" customWidth="1"/>
    <col min="8199" max="8199" width="13.5" style="6" customWidth="1"/>
    <col min="8200" max="8200" width="24.25" style="6" customWidth="1"/>
    <col min="8201" max="8201" width="2.375" style="6" customWidth="1"/>
    <col min="8202" max="8204" width="0" style="6" hidden="1" customWidth="1"/>
    <col min="8205" max="8443" width="9" style="6"/>
    <col min="8444" max="8444" width="4.375" style="6" customWidth="1"/>
    <col min="8445" max="8445" width="40.125" style="6" customWidth="1"/>
    <col min="8446" max="8446" width="11.375" style="6" customWidth="1"/>
    <col min="8447" max="8447" width="9" style="6" customWidth="1"/>
    <col min="8448" max="8448" width="7" style="6" customWidth="1"/>
    <col min="8449" max="8451" width="0" style="6" hidden="1" customWidth="1"/>
    <col min="8452" max="8452" width="10.75" style="6" customWidth="1"/>
    <col min="8453" max="8453" width="14.125" style="6" customWidth="1"/>
    <col min="8454" max="8454" width="14.75" style="6" customWidth="1"/>
    <col min="8455" max="8455" width="13.5" style="6" customWidth="1"/>
    <col min="8456" max="8456" width="24.25" style="6" customWidth="1"/>
    <col min="8457" max="8457" width="2.375" style="6" customWidth="1"/>
    <col min="8458" max="8460" width="0" style="6" hidden="1" customWidth="1"/>
    <col min="8461" max="8699" width="9" style="6"/>
    <col min="8700" max="8700" width="4.375" style="6" customWidth="1"/>
    <col min="8701" max="8701" width="40.125" style="6" customWidth="1"/>
    <col min="8702" max="8702" width="11.375" style="6" customWidth="1"/>
    <col min="8703" max="8703" width="9" style="6" customWidth="1"/>
    <col min="8704" max="8704" width="7" style="6" customWidth="1"/>
    <col min="8705" max="8707" width="0" style="6" hidden="1" customWidth="1"/>
    <col min="8708" max="8708" width="10.75" style="6" customWidth="1"/>
    <col min="8709" max="8709" width="14.125" style="6" customWidth="1"/>
    <col min="8710" max="8710" width="14.75" style="6" customWidth="1"/>
    <col min="8711" max="8711" width="13.5" style="6" customWidth="1"/>
    <col min="8712" max="8712" width="24.25" style="6" customWidth="1"/>
    <col min="8713" max="8713" width="2.375" style="6" customWidth="1"/>
    <col min="8714" max="8716" width="0" style="6" hidden="1" customWidth="1"/>
    <col min="8717" max="8955" width="9" style="6"/>
    <col min="8956" max="8956" width="4.375" style="6" customWidth="1"/>
    <col min="8957" max="8957" width="40.125" style="6" customWidth="1"/>
    <col min="8958" max="8958" width="11.375" style="6" customWidth="1"/>
    <col min="8959" max="8959" width="9" style="6" customWidth="1"/>
    <col min="8960" max="8960" width="7" style="6" customWidth="1"/>
    <col min="8961" max="8963" width="0" style="6" hidden="1" customWidth="1"/>
    <col min="8964" max="8964" width="10.75" style="6" customWidth="1"/>
    <col min="8965" max="8965" width="14.125" style="6" customWidth="1"/>
    <col min="8966" max="8966" width="14.75" style="6" customWidth="1"/>
    <col min="8967" max="8967" width="13.5" style="6" customWidth="1"/>
    <col min="8968" max="8968" width="24.25" style="6" customWidth="1"/>
    <col min="8969" max="8969" width="2.375" style="6" customWidth="1"/>
    <col min="8970" max="8972" width="0" style="6" hidden="1" customWidth="1"/>
    <col min="8973" max="9211" width="9" style="6"/>
    <col min="9212" max="9212" width="4.375" style="6" customWidth="1"/>
    <col min="9213" max="9213" width="40.125" style="6" customWidth="1"/>
    <col min="9214" max="9214" width="11.375" style="6" customWidth="1"/>
    <col min="9215" max="9215" width="9" style="6" customWidth="1"/>
    <col min="9216" max="9216" width="7" style="6" customWidth="1"/>
    <col min="9217" max="9219" width="0" style="6" hidden="1" customWidth="1"/>
    <col min="9220" max="9220" width="10.75" style="6" customWidth="1"/>
    <col min="9221" max="9221" width="14.125" style="6" customWidth="1"/>
    <col min="9222" max="9222" width="14.75" style="6" customWidth="1"/>
    <col min="9223" max="9223" width="13.5" style="6" customWidth="1"/>
    <col min="9224" max="9224" width="24.25" style="6" customWidth="1"/>
    <col min="9225" max="9225" width="2.375" style="6" customWidth="1"/>
    <col min="9226" max="9228" width="0" style="6" hidden="1" customWidth="1"/>
    <col min="9229" max="9467" width="9" style="6"/>
    <col min="9468" max="9468" width="4.375" style="6" customWidth="1"/>
    <col min="9469" max="9469" width="40.125" style="6" customWidth="1"/>
    <col min="9470" max="9470" width="11.375" style="6" customWidth="1"/>
    <col min="9471" max="9471" width="9" style="6" customWidth="1"/>
    <col min="9472" max="9472" width="7" style="6" customWidth="1"/>
    <col min="9473" max="9475" width="0" style="6" hidden="1" customWidth="1"/>
    <col min="9476" max="9476" width="10.75" style="6" customWidth="1"/>
    <col min="9477" max="9477" width="14.125" style="6" customWidth="1"/>
    <col min="9478" max="9478" width="14.75" style="6" customWidth="1"/>
    <col min="9479" max="9479" width="13.5" style="6" customWidth="1"/>
    <col min="9480" max="9480" width="24.25" style="6" customWidth="1"/>
    <col min="9481" max="9481" width="2.375" style="6" customWidth="1"/>
    <col min="9482" max="9484" width="0" style="6" hidden="1" customWidth="1"/>
    <col min="9485" max="9723" width="9" style="6"/>
    <col min="9724" max="9724" width="4.375" style="6" customWidth="1"/>
    <col min="9725" max="9725" width="40.125" style="6" customWidth="1"/>
    <col min="9726" max="9726" width="11.375" style="6" customWidth="1"/>
    <col min="9727" max="9727" width="9" style="6" customWidth="1"/>
    <col min="9728" max="9728" width="7" style="6" customWidth="1"/>
    <col min="9729" max="9731" width="0" style="6" hidden="1" customWidth="1"/>
    <col min="9732" max="9732" width="10.75" style="6" customWidth="1"/>
    <col min="9733" max="9733" width="14.125" style="6" customWidth="1"/>
    <col min="9734" max="9734" width="14.75" style="6" customWidth="1"/>
    <col min="9735" max="9735" width="13.5" style="6" customWidth="1"/>
    <col min="9736" max="9736" width="24.25" style="6" customWidth="1"/>
    <col min="9737" max="9737" width="2.375" style="6" customWidth="1"/>
    <col min="9738" max="9740" width="0" style="6" hidden="1" customWidth="1"/>
    <col min="9741" max="9979" width="9" style="6"/>
    <col min="9980" max="9980" width="4.375" style="6" customWidth="1"/>
    <col min="9981" max="9981" width="40.125" style="6" customWidth="1"/>
    <col min="9982" max="9982" width="11.375" style="6" customWidth="1"/>
    <col min="9983" max="9983" width="9" style="6" customWidth="1"/>
    <col min="9984" max="9984" width="7" style="6" customWidth="1"/>
    <col min="9985" max="9987" width="0" style="6" hidden="1" customWidth="1"/>
    <col min="9988" max="9988" width="10.75" style="6" customWidth="1"/>
    <col min="9989" max="9989" width="14.125" style="6" customWidth="1"/>
    <col min="9990" max="9990" width="14.75" style="6" customWidth="1"/>
    <col min="9991" max="9991" width="13.5" style="6" customWidth="1"/>
    <col min="9992" max="9992" width="24.25" style="6" customWidth="1"/>
    <col min="9993" max="9993" width="2.375" style="6" customWidth="1"/>
    <col min="9994" max="9996" width="0" style="6" hidden="1" customWidth="1"/>
    <col min="9997" max="10235" width="9" style="6"/>
    <col min="10236" max="10236" width="4.375" style="6" customWidth="1"/>
    <col min="10237" max="10237" width="40.125" style="6" customWidth="1"/>
    <col min="10238" max="10238" width="11.375" style="6" customWidth="1"/>
    <col min="10239" max="10239" width="9" style="6" customWidth="1"/>
    <col min="10240" max="10240" width="7" style="6" customWidth="1"/>
    <col min="10241" max="10243" width="0" style="6" hidden="1" customWidth="1"/>
    <col min="10244" max="10244" width="10.75" style="6" customWidth="1"/>
    <col min="10245" max="10245" width="14.125" style="6" customWidth="1"/>
    <col min="10246" max="10246" width="14.75" style="6" customWidth="1"/>
    <col min="10247" max="10247" width="13.5" style="6" customWidth="1"/>
    <col min="10248" max="10248" width="24.25" style="6" customWidth="1"/>
    <col min="10249" max="10249" width="2.375" style="6" customWidth="1"/>
    <col min="10250" max="10252" width="0" style="6" hidden="1" customWidth="1"/>
    <col min="10253" max="10491" width="9" style="6"/>
    <col min="10492" max="10492" width="4.375" style="6" customWidth="1"/>
    <col min="10493" max="10493" width="40.125" style="6" customWidth="1"/>
    <col min="10494" max="10494" width="11.375" style="6" customWidth="1"/>
    <col min="10495" max="10495" width="9" style="6" customWidth="1"/>
    <col min="10496" max="10496" width="7" style="6" customWidth="1"/>
    <col min="10497" max="10499" width="0" style="6" hidden="1" customWidth="1"/>
    <col min="10500" max="10500" width="10.75" style="6" customWidth="1"/>
    <col min="10501" max="10501" width="14.125" style="6" customWidth="1"/>
    <col min="10502" max="10502" width="14.75" style="6" customWidth="1"/>
    <col min="10503" max="10503" width="13.5" style="6" customWidth="1"/>
    <col min="10504" max="10504" width="24.25" style="6" customWidth="1"/>
    <col min="10505" max="10505" width="2.375" style="6" customWidth="1"/>
    <col min="10506" max="10508" width="0" style="6" hidden="1" customWidth="1"/>
    <col min="10509" max="10747" width="9" style="6"/>
    <col min="10748" max="10748" width="4.375" style="6" customWidth="1"/>
    <col min="10749" max="10749" width="40.125" style="6" customWidth="1"/>
    <col min="10750" max="10750" width="11.375" style="6" customWidth="1"/>
    <col min="10751" max="10751" width="9" style="6" customWidth="1"/>
    <col min="10752" max="10752" width="7" style="6" customWidth="1"/>
    <col min="10753" max="10755" width="0" style="6" hidden="1" customWidth="1"/>
    <col min="10756" max="10756" width="10.75" style="6" customWidth="1"/>
    <col min="10757" max="10757" width="14.125" style="6" customWidth="1"/>
    <col min="10758" max="10758" width="14.75" style="6" customWidth="1"/>
    <col min="10759" max="10759" width="13.5" style="6" customWidth="1"/>
    <col min="10760" max="10760" width="24.25" style="6" customWidth="1"/>
    <col min="10761" max="10761" width="2.375" style="6" customWidth="1"/>
    <col min="10762" max="10764" width="0" style="6" hidden="1" customWidth="1"/>
    <col min="10765" max="11003" width="9" style="6"/>
    <col min="11004" max="11004" width="4.375" style="6" customWidth="1"/>
    <col min="11005" max="11005" width="40.125" style="6" customWidth="1"/>
    <col min="11006" max="11006" width="11.375" style="6" customWidth="1"/>
    <col min="11007" max="11007" width="9" style="6" customWidth="1"/>
    <col min="11008" max="11008" width="7" style="6" customWidth="1"/>
    <col min="11009" max="11011" width="0" style="6" hidden="1" customWidth="1"/>
    <col min="11012" max="11012" width="10.75" style="6" customWidth="1"/>
    <col min="11013" max="11013" width="14.125" style="6" customWidth="1"/>
    <col min="11014" max="11014" width="14.75" style="6" customWidth="1"/>
    <col min="11015" max="11015" width="13.5" style="6" customWidth="1"/>
    <col min="11016" max="11016" width="24.25" style="6" customWidth="1"/>
    <col min="11017" max="11017" width="2.375" style="6" customWidth="1"/>
    <col min="11018" max="11020" width="0" style="6" hidden="1" customWidth="1"/>
    <col min="11021" max="11259" width="9" style="6"/>
    <col min="11260" max="11260" width="4.375" style="6" customWidth="1"/>
    <col min="11261" max="11261" width="40.125" style="6" customWidth="1"/>
    <col min="11262" max="11262" width="11.375" style="6" customWidth="1"/>
    <col min="11263" max="11263" width="9" style="6" customWidth="1"/>
    <col min="11264" max="11264" width="7" style="6" customWidth="1"/>
    <col min="11265" max="11267" width="0" style="6" hidden="1" customWidth="1"/>
    <col min="11268" max="11268" width="10.75" style="6" customWidth="1"/>
    <col min="11269" max="11269" width="14.125" style="6" customWidth="1"/>
    <col min="11270" max="11270" width="14.75" style="6" customWidth="1"/>
    <col min="11271" max="11271" width="13.5" style="6" customWidth="1"/>
    <col min="11272" max="11272" width="24.25" style="6" customWidth="1"/>
    <col min="11273" max="11273" width="2.375" style="6" customWidth="1"/>
    <col min="11274" max="11276" width="0" style="6" hidden="1" customWidth="1"/>
    <col min="11277" max="11515" width="9" style="6"/>
    <col min="11516" max="11516" width="4.375" style="6" customWidth="1"/>
    <col min="11517" max="11517" width="40.125" style="6" customWidth="1"/>
    <col min="11518" max="11518" width="11.375" style="6" customWidth="1"/>
    <col min="11519" max="11519" width="9" style="6" customWidth="1"/>
    <col min="11520" max="11520" width="7" style="6" customWidth="1"/>
    <col min="11521" max="11523" width="0" style="6" hidden="1" customWidth="1"/>
    <col min="11524" max="11524" width="10.75" style="6" customWidth="1"/>
    <col min="11525" max="11525" width="14.125" style="6" customWidth="1"/>
    <col min="11526" max="11526" width="14.75" style="6" customWidth="1"/>
    <col min="11527" max="11527" width="13.5" style="6" customWidth="1"/>
    <col min="11528" max="11528" width="24.25" style="6" customWidth="1"/>
    <col min="11529" max="11529" width="2.375" style="6" customWidth="1"/>
    <col min="11530" max="11532" width="0" style="6" hidden="1" customWidth="1"/>
    <col min="11533" max="11771" width="9" style="6"/>
    <col min="11772" max="11772" width="4.375" style="6" customWidth="1"/>
    <col min="11773" max="11773" width="40.125" style="6" customWidth="1"/>
    <col min="11774" max="11774" width="11.375" style="6" customWidth="1"/>
    <col min="11775" max="11775" width="9" style="6" customWidth="1"/>
    <col min="11776" max="11776" width="7" style="6" customWidth="1"/>
    <col min="11777" max="11779" width="0" style="6" hidden="1" customWidth="1"/>
    <col min="11780" max="11780" width="10.75" style="6" customWidth="1"/>
    <col min="11781" max="11781" width="14.125" style="6" customWidth="1"/>
    <col min="11782" max="11782" width="14.75" style="6" customWidth="1"/>
    <col min="11783" max="11783" width="13.5" style="6" customWidth="1"/>
    <col min="11784" max="11784" width="24.25" style="6" customWidth="1"/>
    <col min="11785" max="11785" width="2.375" style="6" customWidth="1"/>
    <col min="11786" max="11788" width="0" style="6" hidden="1" customWidth="1"/>
    <col min="11789" max="12027" width="9" style="6"/>
    <col min="12028" max="12028" width="4.375" style="6" customWidth="1"/>
    <col min="12029" max="12029" width="40.125" style="6" customWidth="1"/>
    <col min="12030" max="12030" width="11.375" style="6" customWidth="1"/>
    <col min="12031" max="12031" width="9" style="6" customWidth="1"/>
    <col min="12032" max="12032" width="7" style="6" customWidth="1"/>
    <col min="12033" max="12035" width="0" style="6" hidden="1" customWidth="1"/>
    <col min="12036" max="12036" width="10.75" style="6" customWidth="1"/>
    <col min="12037" max="12037" width="14.125" style="6" customWidth="1"/>
    <col min="12038" max="12038" width="14.75" style="6" customWidth="1"/>
    <col min="12039" max="12039" width="13.5" style="6" customWidth="1"/>
    <col min="12040" max="12040" width="24.25" style="6" customWidth="1"/>
    <col min="12041" max="12041" width="2.375" style="6" customWidth="1"/>
    <col min="12042" max="12044" width="0" style="6" hidden="1" customWidth="1"/>
    <col min="12045" max="12283" width="9" style="6"/>
    <col min="12284" max="12284" width="4.375" style="6" customWidth="1"/>
    <col min="12285" max="12285" width="40.125" style="6" customWidth="1"/>
    <col min="12286" max="12286" width="11.375" style="6" customWidth="1"/>
    <col min="12287" max="12287" width="9" style="6" customWidth="1"/>
    <col min="12288" max="12288" width="7" style="6" customWidth="1"/>
    <col min="12289" max="12291" width="0" style="6" hidden="1" customWidth="1"/>
    <col min="12292" max="12292" width="10.75" style="6" customWidth="1"/>
    <col min="12293" max="12293" width="14.125" style="6" customWidth="1"/>
    <col min="12294" max="12294" width="14.75" style="6" customWidth="1"/>
    <col min="12295" max="12295" width="13.5" style="6" customWidth="1"/>
    <col min="12296" max="12296" width="24.25" style="6" customWidth="1"/>
    <col min="12297" max="12297" width="2.375" style="6" customWidth="1"/>
    <col min="12298" max="12300" width="0" style="6" hidden="1" customWidth="1"/>
    <col min="12301" max="12539" width="9" style="6"/>
    <col min="12540" max="12540" width="4.375" style="6" customWidth="1"/>
    <col min="12541" max="12541" width="40.125" style="6" customWidth="1"/>
    <col min="12542" max="12542" width="11.375" style="6" customWidth="1"/>
    <col min="12543" max="12543" width="9" style="6" customWidth="1"/>
    <col min="12544" max="12544" width="7" style="6" customWidth="1"/>
    <col min="12545" max="12547" width="0" style="6" hidden="1" customWidth="1"/>
    <col min="12548" max="12548" width="10.75" style="6" customWidth="1"/>
    <col min="12549" max="12549" width="14.125" style="6" customWidth="1"/>
    <col min="12550" max="12550" width="14.75" style="6" customWidth="1"/>
    <col min="12551" max="12551" width="13.5" style="6" customWidth="1"/>
    <col min="12552" max="12552" width="24.25" style="6" customWidth="1"/>
    <col min="12553" max="12553" width="2.375" style="6" customWidth="1"/>
    <col min="12554" max="12556" width="0" style="6" hidden="1" customWidth="1"/>
    <col min="12557" max="12795" width="9" style="6"/>
    <col min="12796" max="12796" width="4.375" style="6" customWidth="1"/>
    <col min="12797" max="12797" width="40.125" style="6" customWidth="1"/>
    <col min="12798" max="12798" width="11.375" style="6" customWidth="1"/>
    <col min="12799" max="12799" width="9" style="6" customWidth="1"/>
    <col min="12800" max="12800" width="7" style="6" customWidth="1"/>
    <col min="12801" max="12803" width="0" style="6" hidden="1" customWidth="1"/>
    <col min="12804" max="12804" width="10.75" style="6" customWidth="1"/>
    <col min="12805" max="12805" width="14.125" style="6" customWidth="1"/>
    <col min="12806" max="12806" width="14.75" style="6" customWidth="1"/>
    <col min="12807" max="12807" width="13.5" style="6" customWidth="1"/>
    <col min="12808" max="12808" width="24.25" style="6" customWidth="1"/>
    <col min="12809" max="12809" width="2.375" style="6" customWidth="1"/>
    <col min="12810" max="12812" width="0" style="6" hidden="1" customWidth="1"/>
    <col min="12813" max="13051" width="9" style="6"/>
    <col min="13052" max="13052" width="4.375" style="6" customWidth="1"/>
    <col min="13053" max="13053" width="40.125" style="6" customWidth="1"/>
    <col min="13054" max="13054" width="11.375" style="6" customWidth="1"/>
    <col min="13055" max="13055" width="9" style="6" customWidth="1"/>
    <col min="13056" max="13056" width="7" style="6" customWidth="1"/>
    <col min="13057" max="13059" width="0" style="6" hidden="1" customWidth="1"/>
    <col min="13060" max="13060" width="10.75" style="6" customWidth="1"/>
    <col min="13061" max="13061" width="14.125" style="6" customWidth="1"/>
    <col min="13062" max="13062" width="14.75" style="6" customWidth="1"/>
    <col min="13063" max="13063" width="13.5" style="6" customWidth="1"/>
    <col min="13064" max="13064" width="24.25" style="6" customWidth="1"/>
    <col min="13065" max="13065" width="2.375" style="6" customWidth="1"/>
    <col min="13066" max="13068" width="0" style="6" hidden="1" customWidth="1"/>
    <col min="13069" max="13307" width="9" style="6"/>
    <col min="13308" max="13308" width="4.375" style="6" customWidth="1"/>
    <col min="13309" max="13309" width="40.125" style="6" customWidth="1"/>
    <col min="13310" max="13310" width="11.375" style="6" customWidth="1"/>
    <col min="13311" max="13311" width="9" style="6" customWidth="1"/>
    <col min="13312" max="13312" width="7" style="6" customWidth="1"/>
    <col min="13313" max="13315" width="0" style="6" hidden="1" customWidth="1"/>
    <col min="13316" max="13316" width="10.75" style="6" customWidth="1"/>
    <col min="13317" max="13317" width="14.125" style="6" customWidth="1"/>
    <col min="13318" max="13318" width="14.75" style="6" customWidth="1"/>
    <col min="13319" max="13319" width="13.5" style="6" customWidth="1"/>
    <col min="13320" max="13320" width="24.25" style="6" customWidth="1"/>
    <col min="13321" max="13321" width="2.375" style="6" customWidth="1"/>
    <col min="13322" max="13324" width="0" style="6" hidden="1" customWidth="1"/>
    <col min="13325" max="13563" width="9" style="6"/>
    <col min="13564" max="13564" width="4.375" style="6" customWidth="1"/>
    <col min="13565" max="13565" width="40.125" style="6" customWidth="1"/>
    <col min="13566" max="13566" width="11.375" style="6" customWidth="1"/>
    <col min="13567" max="13567" width="9" style="6" customWidth="1"/>
    <col min="13568" max="13568" width="7" style="6" customWidth="1"/>
    <col min="13569" max="13571" width="0" style="6" hidden="1" customWidth="1"/>
    <col min="13572" max="13572" width="10.75" style="6" customWidth="1"/>
    <col min="13573" max="13573" width="14.125" style="6" customWidth="1"/>
    <col min="13574" max="13574" width="14.75" style="6" customWidth="1"/>
    <col min="13575" max="13575" width="13.5" style="6" customWidth="1"/>
    <col min="13576" max="13576" width="24.25" style="6" customWidth="1"/>
    <col min="13577" max="13577" width="2.375" style="6" customWidth="1"/>
    <col min="13578" max="13580" width="0" style="6" hidden="1" customWidth="1"/>
    <col min="13581" max="13819" width="9" style="6"/>
    <col min="13820" max="13820" width="4.375" style="6" customWidth="1"/>
    <col min="13821" max="13821" width="40.125" style="6" customWidth="1"/>
    <col min="13822" max="13822" width="11.375" style="6" customWidth="1"/>
    <col min="13823" max="13823" width="9" style="6" customWidth="1"/>
    <col min="13824" max="13824" width="7" style="6" customWidth="1"/>
    <col min="13825" max="13827" width="0" style="6" hidden="1" customWidth="1"/>
    <col min="13828" max="13828" width="10.75" style="6" customWidth="1"/>
    <col min="13829" max="13829" width="14.125" style="6" customWidth="1"/>
    <col min="13830" max="13830" width="14.75" style="6" customWidth="1"/>
    <col min="13831" max="13831" width="13.5" style="6" customWidth="1"/>
    <col min="13832" max="13832" width="24.25" style="6" customWidth="1"/>
    <col min="13833" max="13833" width="2.375" style="6" customWidth="1"/>
    <col min="13834" max="13836" width="0" style="6" hidden="1" customWidth="1"/>
    <col min="13837" max="14075" width="9" style="6"/>
    <col min="14076" max="14076" width="4.375" style="6" customWidth="1"/>
    <col min="14077" max="14077" width="40.125" style="6" customWidth="1"/>
    <col min="14078" max="14078" width="11.375" style="6" customWidth="1"/>
    <col min="14079" max="14079" width="9" style="6" customWidth="1"/>
    <col min="14080" max="14080" width="7" style="6" customWidth="1"/>
    <col min="14081" max="14083" width="0" style="6" hidden="1" customWidth="1"/>
    <col min="14084" max="14084" width="10.75" style="6" customWidth="1"/>
    <col min="14085" max="14085" width="14.125" style="6" customWidth="1"/>
    <col min="14086" max="14086" width="14.75" style="6" customWidth="1"/>
    <col min="14087" max="14087" width="13.5" style="6" customWidth="1"/>
    <col min="14088" max="14088" width="24.25" style="6" customWidth="1"/>
    <col min="14089" max="14089" width="2.375" style="6" customWidth="1"/>
    <col min="14090" max="14092" width="0" style="6" hidden="1" customWidth="1"/>
    <col min="14093" max="14331" width="9" style="6"/>
    <col min="14332" max="14332" width="4.375" style="6" customWidth="1"/>
    <col min="14333" max="14333" width="40.125" style="6" customWidth="1"/>
    <col min="14334" max="14334" width="11.375" style="6" customWidth="1"/>
    <col min="14335" max="14335" width="9" style="6" customWidth="1"/>
    <col min="14336" max="14336" width="7" style="6" customWidth="1"/>
    <col min="14337" max="14339" width="0" style="6" hidden="1" customWidth="1"/>
    <col min="14340" max="14340" width="10.75" style="6" customWidth="1"/>
    <col min="14341" max="14341" width="14.125" style="6" customWidth="1"/>
    <col min="14342" max="14342" width="14.75" style="6" customWidth="1"/>
    <col min="14343" max="14343" width="13.5" style="6" customWidth="1"/>
    <col min="14344" max="14344" width="24.25" style="6" customWidth="1"/>
    <col min="14345" max="14345" width="2.375" style="6" customWidth="1"/>
    <col min="14346" max="14348" width="0" style="6" hidden="1" customWidth="1"/>
    <col min="14349" max="14587" width="9" style="6"/>
    <col min="14588" max="14588" width="4.375" style="6" customWidth="1"/>
    <col min="14589" max="14589" width="40.125" style="6" customWidth="1"/>
    <col min="14590" max="14590" width="11.375" style="6" customWidth="1"/>
    <col min="14591" max="14591" width="9" style="6" customWidth="1"/>
    <col min="14592" max="14592" width="7" style="6" customWidth="1"/>
    <col min="14593" max="14595" width="0" style="6" hidden="1" customWidth="1"/>
    <col min="14596" max="14596" width="10.75" style="6" customWidth="1"/>
    <col min="14597" max="14597" width="14.125" style="6" customWidth="1"/>
    <col min="14598" max="14598" width="14.75" style="6" customWidth="1"/>
    <col min="14599" max="14599" width="13.5" style="6" customWidth="1"/>
    <col min="14600" max="14600" width="24.25" style="6" customWidth="1"/>
    <col min="14601" max="14601" width="2.375" style="6" customWidth="1"/>
    <col min="14602" max="14604" width="0" style="6" hidden="1" customWidth="1"/>
    <col min="14605" max="14843" width="9" style="6"/>
    <col min="14844" max="14844" width="4.375" style="6" customWidth="1"/>
    <col min="14845" max="14845" width="40.125" style="6" customWidth="1"/>
    <col min="14846" max="14846" width="11.375" style="6" customWidth="1"/>
    <col min="14847" max="14847" width="9" style="6" customWidth="1"/>
    <col min="14848" max="14848" width="7" style="6" customWidth="1"/>
    <col min="14849" max="14851" width="0" style="6" hidden="1" customWidth="1"/>
    <col min="14852" max="14852" width="10.75" style="6" customWidth="1"/>
    <col min="14853" max="14853" width="14.125" style="6" customWidth="1"/>
    <col min="14854" max="14854" width="14.75" style="6" customWidth="1"/>
    <col min="14855" max="14855" width="13.5" style="6" customWidth="1"/>
    <col min="14856" max="14856" width="24.25" style="6" customWidth="1"/>
    <col min="14857" max="14857" width="2.375" style="6" customWidth="1"/>
    <col min="14858" max="14860" width="0" style="6" hidden="1" customWidth="1"/>
    <col min="14861" max="15099" width="9" style="6"/>
    <col min="15100" max="15100" width="4.375" style="6" customWidth="1"/>
    <col min="15101" max="15101" width="40.125" style="6" customWidth="1"/>
    <col min="15102" max="15102" width="11.375" style="6" customWidth="1"/>
    <col min="15103" max="15103" width="9" style="6" customWidth="1"/>
    <col min="15104" max="15104" width="7" style="6" customWidth="1"/>
    <col min="15105" max="15107" width="0" style="6" hidden="1" customWidth="1"/>
    <col min="15108" max="15108" width="10.75" style="6" customWidth="1"/>
    <col min="15109" max="15109" width="14.125" style="6" customWidth="1"/>
    <col min="15110" max="15110" width="14.75" style="6" customWidth="1"/>
    <col min="15111" max="15111" width="13.5" style="6" customWidth="1"/>
    <col min="15112" max="15112" width="24.25" style="6" customWidth="1"/>
    <col min="15113" max="15113" width="2.375" style="6" customWidth="1"/>
    <col min="15114" max="15116" width="0" style="6" hidden="1" customWidth="1"/>
    <col min="15117" max="15355" width="9" style="6"/>
    <col min="15356" max="15356" width="4.375" style="6" customWidth="1"/>
    <col min="15357" max="15357" width="40.125" style="6" customWidth="1"/>
    <col min="15358" max="15358" width="11.375" style="6" customWidth="1"/>
    <col min="15359" max="15359" width="9" style="6" customWidth="1"/>
    <col min="15360" max="15360" width="7" style="6" customWidth="1"/>
    <col min="15361" max="15363" width="0" style="6" hidden="1" customWidth="1"/>
    <col min="15364" max="15364" width="10.75" style="6" customWidth="1"/>
    <col min="15365" max="15365" width="14.125" style="6" customWidth="1"/>
    <col min="15366" max="15366" width="14.75" style="6" customWidth="1"/>
    <col min="15367" max="15367" width="13.5" style="6" customWidth="1"/>
    <col min="15368" max="15368" width="24.25" style="6" customWidth="1"/>
    <col min="15369" max="15369" width="2.375" style="6" customWidth="1"/>
    <col min="15370" max="15372" width="0" style="6" hidden="1" customWidth="1"/>
    <col min="15373" max="15611" width="9" style="6"/>
    <col min="15612" max="15612" width="4.375" style="6" customWidth="1"/>
    <col min="15613" max="15613" width="40.125" style="6" customWidth="1"/>
    <col min="15614" max="15614" width="11.375" style="6" customWidth="1"/>
    <col min="15615" max="15615" width="9" style="6" customWidth="1"/>
    <col min="15616" max="15616" width="7" style="6" customWidth="1"/>
    <col min="15617" max="15619" width="0" style="6" hidden="1" customWidth="1"/>
    <col min="15620" max="15620" width="10.75" style="6" customWidth="1"/>
    <col min="15621" max="15621" width="14.125" style="6" customWidth="1"/>
    <col min="15622" max="15622" width="14.75" style="6" customWidth="1"/>
    <col min="15623" max="15623" width="13.5" style="6" customWidth="1"/>
    <col min="15624" max="15624" width="24.25" style="6" customWidth="1"/>
    <col min="15625" max="15625" width="2.375" style="6" customWidth="1"/>
    <col min="15626" max="15628" width="0" style="6" hidden="1" customWidth="1"/>
    <col min="15629" max="15867" width="9" style="6"/>
    <col min="15868" max="15868" width="4.375" style="6" customWidth="1"/>
    <col min="15869" max="15869" width="40.125" style="6" customWidth="1"/>
    <col min="15870" max="15870" width="11.375" style="6" customWidth="1"/>
    <col min="15871" max="15871" width="9" style="6" customWidth="1"/>
    <col min="15872" max="15872" width="7" style="6" customWidth="1"/>
    <col min="15873" max="15875" width="0" style="6" hidden="1" customWidth="1"/>
    <col min="15876" max="15876" width="10.75" style="6" customWidth="1"/>
    <col min="15877" max="15877" width="14.125" style="6" customWidth="1"/>
    <col min="15878" max="15878" width="14.75" style="6" customWidth="1"/>
    <col min="15879" max="15879" width="13.5" style="6" customWidth="1"/>
    <col min="15880" max="15880" width="24.25" style="6" customWidth="1"/>
    <col min="15881" max="15881" width="2.375" style="6" customWidth="1"/>
    <col min="15882" max="15884" width="0" style="6" hidden="1" customWidth="1"/>
    <col min="15885" max="16123" width="9" style="6"/>
    <col min="16124" max="16124" width="4.375" style="6" customWidth="1"/>
    <col min="16125" max="16125" width="40.125" style="6" customWidth="1"/>
    <col min="16126" max="16126" width="11.375" style="6" customWidth="1"/>
    <col min="16127" max="16127" width="9" style="6" customWidth="1"/>
    <col min="16128" max="16128" width="7" style="6" customWidth="1"/>
    <col min="16129" max="16131" width="0" style="6" hidden="1" customWidth="1"/>
    <col min="16132" max="16132" width="10.75" style="6" customWidth="1"/>
    <col min="16133" max="16133" width="14.125" style="6" customWidth="1"/>
    <col min="16134" max="16134" width="14.75" style="6" customWidth="1"/>
    <col min="16135" max="16135" width="13.5" style="6" customWidth="1"/>
    <col min="16136" max="16136" width="24.25" style="6" customWidth="1"/>
    <col min="16137" max="16137" width="2.375" style="6" customWidth="1"/>
    <col min="16138" max="16140" width="0" style="6" hidden="1" customWidth="1"/>
    <col min="16141" max="16384" width="9" style="6"/>
  </cols>
  <sheetData>
    <row r="1" spans="1:15" ht="16.5" x14ac:dyDescent="0.25">
      <c r="H1" s="249" t="s">
        <v>185</v>
      </c>
    </row>
    <row r="2" spans="1:15" ht="34.5" customHeight="1" x14ac:dyDescent="0.25">
      <c r="A2" s="267" t="s">
        <v>87</v>
      </c>
      <c r="B2" s="267"/>
      <c r="C2" s="267"/>
      <c r="D2" s="267"/>
      <c r="E2" s="267"/>
      <c r="F2" s="267"/>
      <c r="G2" s="267"/>
      <c r="H2" s="267"/>
    </row>
    <row r="3" spans="1:15" ht="16.5" x14ac:dyDescent="0.25">
      <c r="A3" s="7"/>
      <c r="B3" s="7"/>
      <c r="C3" s="7"/>
      <c r="D3" s="7"/>
      <c r="E3" s="7"/>
      <c r="F3" s="7"/>
      <c r="G3" s="7"/>
      <c r="H3" s="141" t="s">
        <v>166</v>
      </c>
    </row>
    <row r="4" spans="1:15" ht="24.75" customHeight="1" x14ac:dyDescent="0.25">
      <c r="A4" s="272" t="s">
        <v>1</v>
      </c>
      <c r="B4" s="274" t="s">
        <v>92</v>
      </c>
      <c r="C4" s="278" t="s">
        <v>104</v>
      </c>
      <c r="D4" s="274" t="s">
        <v>3</v>
      </c>
      <c r="E4" s="276" t="s">
        <v>172</v>
      </c>
      <c r="F4" s="281" t="s">
        <v>53</v>
      </c>
      <c r="G4" s="282"/>
      <c r="H4" s="279" t="s">
        <v>184</v>
      </c>
    </row>
    <row r="5" spans="1:15" ht="33.75" customHeight="1" x14ac:dyDescent="0.25">
      <c r="A5" s="273"/>
      <c r="B5" s="275"/>
      <c r="C5" s="278"/>
      <c r="D5" s="275"/>
      <c r="E5" s="277"/>
      <c r="F5" s="168" t="s">
        <v>85</v>
      </c>
      <c r="G5" s="168" t="s">
        <v>131</v>
      </c>
      <c r="H5" s="280"/>
    </row>
    <row r="6" spans="1:15" s="9" customFormat="1" x14ac:dyDescent="0.25">
      <c r="A6" s="70" t="s">
        <v>10</v>
      </c>
      <c r="B6" s="71" t="s">
        <v>11</v>
      </c>
      <c r="C6" s="70" t="s">
        <v>12</v>
      </c>
      <c r="D6" s="70" t="s">
        <v>13</v>
      </c>
      <c r="E6" s="70" t="s">
        <v>14</v>
      </c>
      <c r="F6" s="70" t="s">
        <v>15</v>
      </c>
      <c r="G6" s="70" t="s">
        <v>16</v>
      </c>
      <c r="H6" s="72" t="s">
        <v>133</v>
      </c>
    </row>
    <row r="7" spans="1:15" s="14" customFormat="1" ht="53.25" customHeight="1" x14ac:dyDescent="0.25">
      <c r="A7" s="169" t="s">
        <v>18</v>
      </c>
      <c r="B7" s="170" t="s">
        <v>48</v>
      </c>
      <c r="C7" s="171" t="s">
        <v>55</v>
      </c>
      <c r="D7" s="172" t="s">
        <v>19</v>
      </c>
      <c r="E7" s="173">
        <f>Luong!H11+Luong!H12+Luong!H14</f>
        <v>882360</v>
      </c>
      <c r="F7" s="172">
        <v>0.2</v>
      </c>
      <c r="G7" s="172"/>
      <c r="H7" s="174">
        <f>ROUND(F7*E7,0)</f>
        <v>176472</v>
      </c>
      <c r="I7" s="13"/>
    </row>
    <row r="8" spans="1:15" s="14" customFormat="1" ht="35.25" customHeight="1" x14ac:dyDescent="0.25">
      <c r="A8" s="169" t="s">
        <v>21</v>
      </c>
      <c r="B8" s="170" t="s">
        <v>51</v>
      </c>
      <c r="C8" s="171" t="s">
        <v>130</v>
      </c>
      <c r="D8" s="172" t="s">
        <v>19</v>
      </c>
      <c r="E8" s="175">
        <f>Luong!H11+Luong!H13</f>
        <v>569430</v>
      </c>
      <c r="F8" s="172"/>
      <c r="G8" s="172">
        <v>1</v>
      </c>
      <c r="H8" s="174">
        <f>ROUND(G8*E8,0)</f>
        <v>569430</v>
      </c>
      <c r="I8" s="13"/>
      <c r="O8" s="14">
        <f>8</f>
        <v>8</v>
      </c>
    </row>
    <row r="9" spans="1:15" s="14" customFormat="1" ht="33" x14ac:dyDescent="0.25">
      <c r="A9" s="169" t="s">
        <v>22</v>
      </c>
      <c r="B9" s="170" t="s">
        <v>132</v>
      </c>
      <c r="C9" s="171" t="s">
        <v>56</v>
      </c>
      <c r="D9" s="176" t="s">
        <v>19</v>
      </c>
      <c r="E9" s="177">
        <f>Luong!H11</f>
        <v>256500</v>
      </c>
      <c r="F9" s="176">
        <v>0.2</v>
      </c>
      <c r="G9" s="176"/>
      <c r="H9" s="174">
        <f>ROUND(F9*E9,0)</f>
        <v>51300</v>
      </c>
      <c r="I9" s="13"/>
      <c r="O9" s="14">
        <f>0.2/8</f>
        <v>2.5000000000000001E-2</v>
      </c>
    </row>
    <row r="10" spans="1:15" ht="21.95" customHeight="1" x14ac:dyDescent="0.25">
      <c r="A10" s="178"/>
      <c r="B10" s="180" t="s">
        <v>84</v>
      </c>
      <c r="C10" s="181"/>
      <c r="D10" s="181"/>
      <c r="E10" s="182"/>
      <c r="F10" s="181"/>
      <c r="G10" s="181"/>
      <c r="H10" s="182">
        <f>SUM(H7:H9)</f>
        <v>797202</v>
      </c>
      <c r="I10" s="11"/>
      <c r="J10" s="11"/>
      <c r="M10" s="29"/>
      <c r="N10" s="240"/>
      <c r="O10" s="6">
        <f>0.3*8</f>
        <v>2.4</v>
      </c>
    </row>
    <row r="11" spans="1:15" x14ac:dyDescent="0.25">
      <c r="B11" s="22"/>
      <c r="C11" s="23"/>
      <c r="D11" s="23"/>
      <c r="E11" s="23"/>
      <c r="F11" s="23"/>
      <c r="G11" s="5"/>
      <c r="H11" s="25"/>
      <c r="J11" s="10"/>
      <c r="M11" s="29"/>
      <c r="N11" s="240"/>
    </row>
    <row r="12" spans="1:15" x14ac:dyDescent="0.25">
      <c r="B12" s="26"/>
      <c r="C12" s="26"/>
      <c r="D12" s="26"/>
      <c r="E12" s="26"/>
      <c r="F12" s="26"/>
      <c r="G12" s="28"/>
      <c r="H12" s="25"/>
      <c r="M12" s="240"/>
      <c r="N12" s="240"/>
    </row>
    <row r="13" spans="1:15" x14ac:dyDescent="0.25">
      <c r="H13" s="29"/>
      <c r="J13" s="10" t="e">
        <f>#REF!+#REF!</f>
        <v>#REF!</v>
      </c>
      <c r="K13" s="10">
        <f>[1]File_Luu!N288</f>
        <v>768772906.51999998</v>
      </c>
      <c r="L13" s="10" t="e">
        <f>J13-K13</f>
        <v>#REF!</v>
      </c>
      <c r="M13" s="240"/>
      <c r="N13" s="240"/>
    </row>
    <row r="14" spans="1:15" x14ac:dyDescent="0.25">
      <c r="H14" s="30"/>
      <c r="K14" s="10">
        <v>265650</v>
      </c>
      <c r="M14" s="240"/>
      <c r="N14" s="29"/>
    </row>
    <row r="15" spans="1:15" x14ac:dyDescent="0.25">
      <c r="K15" s="10">
        <f>K13-K14</f>
        <v>768507256.51999998</v>
      </c>
      <c r="M15" s="240"/>
      <c r="N15" s="29"/>
    </row>
    <row r="16" spans="1:15" x14ac:dyDescent="0.25">
      <c r="K16" s="10"/>
    </row>
    <row r="17" spans="8:8" s="6" customFormat="1" x14ac:dyDescent="0.25">
      <c r="H17" s="2"/>
    </row>
    <row r="18" spans="8:8" s="6" customFormat="1" x14ac:dyDescent="0.25">
      <c r="H18" s="2"/>
    </row>
  </sheetData>
  <mergeCells count="8">
    <mergeCell ref="A2:H2"/>
    <mergeCell ref="A4:A5"/>
    <mergeCell ref="B4:B5"/>
    <mergeCell ref="D4:D5"/>
    <mergeCell ref="E4:E5"/>
    <mergeCell ref="C4:C5"/>
    <mergeCell ref="H4:H5"/>
    <mergeCell ref="F4:G4"/>
  </mergeCells>
  <pageMargins left="0.42" right="0.1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B32" sqref="B32"/>
    </sheetView>
  </sheetViews>
  <sheetFormatPr defaultRowHeight="15.75" x14ac:dyDescent="0.25"/>
  <cols>
    <col min="1" max="1" width="4.75" style="151" bestFit="1" customWidth="1"/>
    <col min="2" max="2" width="58" customWidth="1"/>
    <col min="4" max="4" width="11.125" customWidth="1"/>
    <col min="5" max="5" width="11.25" customWidth="1"/>
    <col min="6" max="6" width="14.125" style="49" customWidth="1"/>
    <col min="7" max="7" width="15.125" style="49" customWidth="1"/>
  </cols>
  <sheetData>
    <row r="1" spans="1:7" ht="16.5" x14ac:dyDescent="0.25">
      <c r="F1" s="286" t="s">
        <v>187</v>
      </c>
      <c r="G1" s="286"/>
    </row>
    <row r="2" spans="1:7" ht="26.25" customHeight="1" x14ac:dyDescent="0.3">
      <c r="A2" s="284" t="s">
        <v>136</v>
      </c>
      <c r="B2" s="285"/>
      <c r="C2" s="285"/>
      <c r="D2" s="285"/>
      <c r="E2" s="285"/>
      <c r="F2" s="285"/>
      <c r="G2" s="285"/>
    </row>
    <row r="3" spans="1:7" ht="18.75" x14ac:dyDescent="0.3">
      <c r="A3" s="147"/>
      <c r="B3" s="148"/>
      <c r="C3" s="148"/>
      <c r="D3" s="148"/>
      <c r="E3" s="148"/>
      <c r="F3" s="290" t="s">
        <v>166</v>
      </c>
      <c r="G3" s="290"/>
    </row>
    <row r="4" spans="1:7" ht="16.5" customHeight="1" x14ac:dyDescent="0.25">
      <c r="A4" s="287" t="s">
        <v>27</v>
      </c>
      <c r="B4" s="287" t="s">
        <v>92</v>
      </c>
      <c r="C4" s="287" t="s">
        <v>58</v>
      </c>
      <c r="D4" s="288" t="s">
        <v>134</v>
      </c>
      <c r="E4" s="289"/>
      <c r="F4" s="283" t="s">
        <v>149</v>
      </c>
      <c r="G4" s="283" t="s">
        <v>150</v>
      </c>
    </row>
    <row r="5" spans="1:7" ht="33" x14ac:dyDescent="0.25">
      <c r="A5" s="287"/>
      <c r="B5" s="287"/>
      <c r="C5" s="287"/>
      <c r="D5" s="150" t="s">
        <v>85</v>
      </c>
      <c r="E5" s="150" t="s">
        <v>106</v>
      </c>
      <c r="F5" s="283"/>
      <c r="G5" s="283"/>
    </row>
    <row r="6" spans="1:7" ht="33" x14ac:dyDescent="0.25">
      <c r="A6" s="154">
        <v>1</v>
      </c>
      <c r="B6" s="153" t="s">
        <v>135</v>
      </c>
      <c r="C6" s="150"/>
      <c r="D6" s="150"/>
      <c r="E6" s="150"/>
      <c r="F6" s="155"/>
      <c r="G6" s="156">
        <f>SUM(G7:G9)</f>
        <v>11136</v>
      </c>
    </row>
    <row r="7" spans="1:7" ht="20.100000000000001" customHeight="1" x14ac:dyDescent="0.25">
      <c r="A7" s="212"/>
      <c r="B7" s="213" t="s">
        <v>69</v>
      </c>
      <c r="C7" s="214" t="s">
        <v>109</v>
      </c>
      <c r="D7" s="215">
        <v>0.01</v>
      </c>
      <c r="E7" s="216"/>
      <c r="F7" s="217">
        <v>81818</v>
      </c>
      <c r="G7" s="217">
        <f>ROUND(D7*F7,0)</f>
        <v>818</v>
      </c>
    </row>
    <row r="8" spans="1:7" ht="20.100000000000001" customHeight="1" x14ac:dyDescent="0.25">
      <c r="A8" s="218"/>
      <c r="B8" s="219" t="s">
        <v>61</v>
      </c>
      <c r="C8" s="220" t="s">
        <v>110</v>
      </c>
      <c r="D8" s="221">
        <v>1.4999999999999999E-2</v>
      </c>
      <c r="E8" s="222"/>
      <c r="F8" s="223">
        <v>681818</v>
      </c>
      <c r="G8" s="224">
        <f t="shared" ref="G8:G9" si="0">ROUND(D8*F8,0)</f>
        <v>10227</v>
      </c>
    </row>
    <row r="9" spans="1:7" ht="20.100000000000001" customHeight="1" x14ac:dyDescent="0.25">
      <c r="A9" s="225"/>
      <c r="B9" s="226" t="s">
        <v>73</v>
      </c>
      <c r="C9" s="220" t="s">
        <v>110</v>
      </c>
      <c r="D9" s="228">
        <v>0.01</v>
      </c>
      <c r="E9" s="85"/>
      <c r="F9" s="229">
        <v>9091</v>
      </c>
      <c r="G9" s="230">
        <f t="shared" si="0"/>
        <v>91</v>
      </c>
    </row>
    <row r="10" spans="1:7" x14ac:dyDescent="0.25">
      <c r="A10" s="157">
        <v>2</v>
      </c>
      <c r="B10" s="152" t="s">
        <v>51</v>
      </c>
      <c r="C10" s="47"/>
      <c r="D10" s="47"/>
      <c r="E10" s="47"/>
      <c r="F10" s="51"/>
      <c r="G10" s="156">
        <f>SUM(G11:G13)</f>
        <v>6884</v>
      </c>
    </row>
    <row r="11" spans="1:7" ht="20.100000000000001" customHeight="1" x14ac:dyDescent="0.25">
      <c r="A11" s="231"/>
      <c r="B11" s="213" t="s">
        <v>71</v>
      </c>
      <c r="C11" s="214" t="s">
        <v>72</v>
      </c>
      <c r="D11" s="232"/>
      <c r="E11" s="232">
        <v>0.02</v>
      </c>
      <c r="F11" s="233">
        <v>327273</v>
      </c>
      <c r="G11" s="233">
        <f>ROUND(E11*F11,0)</f>
        <v>6545</v>
      </c>
    </row>
    <row r="12" spans="1:7" ht="20.100000000000001" customHeight="1" x14ac:dyDescent="0.25">
      <c r="A12" s="218"/>
      <c r="B12" s="219" t="s">
        <v>63</v>
      </c>
      <c r="C12" s="220" t="s">
        <v>117</v>
      </c>
      <c r="D12" s="222"/>
      <c r="E12" s="222">
        <v>0.01</v>
      </c>
      <c r="F12" s="223">
        <v>3864</v>
      </c>
      <c r="G12" s="223">
        <f t="shared" ref="G12:G13" si="1">ROUND(E12*F12,0)</f>
        <v>39</v>
      </c>
    </row>
    <row r="13" spans="1:7" ht="20.100000000000001" customHeight="1" x14ac:dyDescent="0.25">
      <c r="A13" s="225"/>
      <c r="B13" s="226" t="s">
        <v>64</v>
      </c>
      <c r="C13" s="227" t="s">
        <v>119</v>
      </c>
      <c r="D13" s="85"/>
      <c r="E13" s="85">
        <v>0.01</v>
      </c>
      <c r="F13" s="229">
        <v>29999.999999999996</v>
      </c>
      <c r="G13" s="229">
        <f t="shared" si="1"/>
        <v>300</v>
      </c>
    </row>
    <row r="14" spans="1:7" x14ac:dyDescent="0.25">
      <c r="A14" s="48">
        <v>3</v>
      </c>
      <c r="B14" s="152" t="s">
        <v>132</v>
      </c>
      <c r="C14" s="47"/>
      <c r="D14" s="47"/>
      <c r="E14" s="47"/>
      <c r="F14" s="51"/>
      <c r="G14" s="52">
        <f>SUM(G15:G20)</f>
        <v>11630</v>
      </c>
    </row>
    <row r="15" spans="1:7" ht="20.100000000000001" customHeight="1" x14ac:dyDescent="0.25">
      <c r="A15" s="231"/>
      <c r="B15" s="213" t="s">
        <v>69</v>
      </c>
      <c r="C15" s="214" t="s">
        <v>109</v>
      </c>
      <c r="D15" s="231">
        <v>0.01</v>
      </c>
      <c r="E15" s="232"/>
      <c r="F15" s="233">
        <v>81818</v>
      </c>
      <c r="G15" s="217">
        <f t="shared" ref="G15:G20" si="2">ROUND(D15*F15,0)</f>
        <v>818</v>
      </c>
    </row>
    <row r="16" spans="1:7" ht="20.100000000000001" customHeight="1" x14ac:dyDescent="0.25">
      <c r="A16" s="218"/>
      <c r="B16" s="219" t="s">
        <v>61</v>
      </c>
      <c r="C16" s="220" t="s">
        <v>110</v>
      </c>
      <c r="D16" s="218">
        <v>1.4999999999999999E-2</v>
      </c>
      <c r="E16" s="222"/>
      <c r="F16" s="223">
        <v>681818</v>
      </c>
      <c r="G16" s="224">
        <f t="shared" si="2"/>
        <v>10227</v>
      </c>
    </row>
    <row r="17" spans="1:7" ht="20.100000000000001" customHeight="1" x14ac:dyDescent="0.25">
      <c r="A17" s="218"/>
      <c r="B17" s="219" t="s">
        <v>73</v>
      </c>
      <c r="C17" s="220" t="s">
        <v>110</v>
      </c>
      <c r="D17" s="218">
        <v>0.01</v>
      </c>
      <c r="E17" s="222"/>
      <c r="F17" s="223">
        <v>9091</v>
      </c>
      <c r="G17" s="224">
        <f t="shared" si="2"/>
        <v>91</v>
      </c>
    </row>
    <row r="18" spans="1:7" ht="20.100000000000001" customHeight="1" x14ac:dyDescent="0.25">
      <c r="A18" s="218"/>
      <c r="B18" s="219" t="s">
        <v>63</v>
      </c>
      <c r="C18" s="220" t="s">
        <v>117</v>
      </c>
      <c r="D18" s="220">
        <v>0.01</v>
      </c>
      <c r="E18" s="222"/>
      <c r="F18" s="223">
        <v>3864</v>
      </c>
      <c r="G18" s="224">
        <f t="shared" si="2"/>
        <v>39</v>
      </c>
    </row>
    <row r="19" spans="1:7" ht="20.100000000000001" customHeight="1" x14ac:dyDescent="0.25">
      <c r="A19" s="218"/>
      <c r="B19" s="219" t="s">
        <v>66</v>
      </c>
      <c r="C19" s="220" t="s">
        <v>72</v>
      </c>
      <c r="D19" s="220">
        <v>0.02</v>
      </c>
      <c r="E19" s="222"/>
      <c r="F19" s="223">
        <v>17727</v>
      </c>
      <c r="G19" s="224">
        <f t="shared" si="2"/>
        <v>355</v>
      </c>
    </row>
    <row r="20" spans="1:7" ht="20.100000000000001" customHeight="1" x14ac:dyDescent="0.25">
      <c r="A20" s="225"/>
      <c r="B20" s="226" t="s">
        <v>68</v>
      </c>
      <c r="C20" s="227" t="s">
        <v>72</v>
      </c>
      <c r="D20" s="227">
        <v>0.02</v>
      </c>
      <c r="E20" s="85"/>
      <c r="F20" s="229">
        <v>5000</v>
      </c>
      <c r="G20" s="230">
        <f t="shared" si="2"/>
        <v>100</v>
      </c>
    </row>
    <row r="21" spans="1:7" ht="21" customHeight="1" x14ac:dyDescent="0.25">
      <c r="B21" s="239" t="s">
        <v>174</v>
      </c>
    </row>
    <row r="22" spans="1:7" ht="45.75" customHeight="1" x14ac:dyDescent="0.25">
      <c r="B22" s="301" t="s">
        <v>173</v>
      </c>
      <c r="C22" s="301"/>
      <c r="D22" s="301"/>
      <c r="E22" s="301"/>
      <c r="F22" s="301"/>
      <c r="G22" s="301"/>
    </row>
  </sheetData>
  <mergeCells count="10">
    <mergeCell ref="B22:G22"/>
    <mergeCell ref="G4:G5"/>
    <mergeCell ref="A2:G2"/>
    <mergeCell ref="F1:G1"/>
    <mergeCell ref="A4:A5"/>
    <mergeCell ref="B4:B5"/>
    <mergeCell ref="C4:C5"/>
    <mergeCell ref="D4:E4"/>
    <mergeCell ref="F4:F5"/>
    <mergeCell ref="F3:G3"/>
  </mergeCells>
  <pageMargins left="0.79" right="0.17" top="0.25" bottom="0.25" header="0.17" footer="0.17"/>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G2"/>
    </sheetView>
  </sheetViews>
  <sheetFormatPr defaultRowHeight="15.75" x14ac:dyDescent="0.25"/>
  <cols>
    <col min="1" max="1" width="4.75" bestFit="1" customWidth="1"/>
    <col min="2" max="2" width="35.625" customWidth="1"/>
    <col min="3" max="3" width="11" customWidth="1"/>
    <col min="4" max="4" width="9.875" customWidth="1"/>
    <col min="5" max="5" width="1.625" hidden="1" customWidth="1"/>
    <col min="6" max="6" width="13.625" customWidth="1"/>
    <col min="7" max="7" width="13.125" style="49" customWidth="1"/>
  </cols>
  <sheetData>
    <row r="1" spans="1:9" x14ac:dyDescent="0.25">
      <c r="G1" s="78" t="s">
        <v>123</v>
      </c>
    </row>
    <row r="2" spans="1:9" ht="51" customHeight="1" x14ac:dyDescent="0.3">
      <c r="A2" s="284" t="s">
        <v>120</v>
      </c>
      <c r="B2" s="285"/>
      <c r="C2" s="285"/>
      <c r="D2" s="285"/>
      <c r="E2" s="285"/>
      <c r="F2" s="285"/>
      <c r="G2" s="285"/>
    </row>
    <row r="3" spans="1:9" ht="18.75" x14ac:dyDescent="0.3">
      <c r="A3" s="139"/>
      <c r="B3" s="79"/>
      <c r="C3" s="79"/>
      <c r="D3" s="79"/>
      <c r="E3" s="79"/>
      <c r="F3" s="79"/>
      <c r="G3" s="79"/>
    </row>
    <row r="4" spans="1:9" ht="49.5" customHeight="1" x14ac:dyDescent="0.25">
      <c r="A4" s="44" t="s">
        <v>27</v>
      </c>
      <c r="B4" s="44" t="s">
        <v>57</v>
      </c>
      <c r="C4" s="44" t="s">
        <v>58</v>
      </c>
      <c r="D4" s="44" t="s">
        <v>59</v>
      </c>
      <c r="E4" s="44" t="s">
        <v>4</v>
      </c>
      <c r="F4" s="44" t="s">
        <v>6</v>
      </c>
      <c r="G4" s="50" t="s">
        <v>7</v>
      </c>
    </row>
    <row r="5" spans="1:9" ht="16.5" x14ac:dyDescent="0.25">
      <c r="A5" s="45">
        <v>1</v>
      </c>
      <c r="B5" s="46" t="s">
        <v>61</v>
      </c>
      <c r="C5" s="45" t="s">
        <v>62</v>
      </c>
      <c r="D5" s="45">
        <v>1.4999999999999999E-2</v>
      </c>
      <c r="E5" s="45">
        <v>1</v>
      </c>
      <c r="F5" s="51">
        <v>630000</v>
      </c>
      <c r="G5" s="51">
        <f t="shared" ref="G5:G7" si="0">D5*E5*F5</f>
        <v>9450</v>
      </c>
      <c r="I5" s="80"/>
    </row>
    <row r="6" spans="1:9" ht="16.5" x14ac:dyDescent="0.25">
      <c r="A6" s="45">
        <v>2</v>
      </c>
      <c r="B6" s="46" t="s">
        <v>69</v>
      </c>
      <c r="C6" s="45" t="s">
        <v>70</v>
      </c>
      <c r="D6" s="45">
        <v>0.01</v>
      </c>
      <c r="E6" s="45">
        <v>1</v>
      </c>
      <c r="F6" s="51">
        <v>87500</v>
      </c>
      <c r="G6" s="51">
        <f t="shared" si="0"/>
        <v>875</v>
      </c>
      <c r="I6" s="80"/>
    </row>
    <row r="7" spans="1:9" ht="16.5" x14ac:dyDescent="0.25">
      <c r="A7" s="45">
        <v>3</v>
      </c>
      <c r="B7" s="46" t="s">
        <v>73</v>
      </c>
      <c r="C7" s="45" t="s">
        <v>62</v>
      </c>
      <c r="D7" s="45">
        <v>0.01</v>
      </c>
      <c r="E7" s="45">
        <v>1</v>
      </c>
      <c r="F7" s="51">
        <v>10000</v>
      </c>
      <c r="G7" s="51">
        <f t="shared" si="0"/>
        <v>100</v>
      </c>
      <c r="I7" s="80"/>
    </row>
    <row r="8" spans="1:9" x14ac:dyDescent="0.25">
      <c r="A8" s="47"/>
      <c r="B8" s="48" t="s">
        <v>9</v>
      </c>
      <c r="C8" s="47"/>
      <c r="D8" s="47"/>
      <c r="E8" s="47"/>
      <c r="F8" s="47"/>
      <c r="G8" s="52">
        <f>SUM(G5:G7)</f>
        <v>10425</v>
      </c>
      <c r="I8" s="81"/>
    </row>
    <row r="9" spans="1:9" x14ac:dyDescent="0.25">
      <c r="I9" s="81"/>
    </row>
    <row r="10" spans="1:9" x14ac:dyDescent="0.25">
      <c r="I10" s="80"/>
    </row>
  </sheetData>
  <mergeCells count="1">
    <mergeCell ref="A2:G2"/>
  </mergeCells>
  <pageMargins left="0.78" right="0.21"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5" sqref="B5:C7"/>
    </sheetView>
  </sheetViews>
  <sheetFormatPr defaultRowHeight="15.75" x14ac:dyDescent="0.25"/>
  <cols>
    <col min="1" max="1" width="4.75" bestFit="1" customWidth="1"/>
    <col min="2" max="2" width="37.375" customWidth="1"/>
    <col min="4" max="4" width="13.25" customWidth="1"/>
    <col min="5" max="5" width="9.25" hidden="1" customWidth="1"/>
    <col min="6" max="6" width="15.125" customWidth="1"/>
    <col min="7" max="7" width="12.375" style="49" customWidth="1"/>
  </cols>
  <sheetData>
    <row r="1" spans="1:9" x14ac:dyDescent="0.25">
      <c r="G1" s="78" t="s">
        <v>124</v>
      </c>
    </row>
    <row r="2" spans="1:9" ht="36.75" customHeight="1" x14ac:dyDescent="0.3">
      <c r="A2" s="284" t="s">
        <v>122</v>
      </c>
      <c r="B2" s="285"/>
      <c r="C2" s="285"/>
      <c r="D2" s="285"/>
      <c r="E2" s="285"/>
      <c r="F2" s="285"/>
      <c r="G2" s="285"/>
    </row>
    <row r="3" spans="1:9" ht="18.75" x14ac:dyDescent="0.3">
      <c r="A3" s="139"/>
      <c r="B3" s="79"/>
      <c r="C3" s="79"/>
      <c r="D3" s="79"/>
      <c r="E3" s="79"/>
      <c r="F3" s="79"/>
      <c r="G3" s="79"/>
    </row>
    <row r="4" spans="1:9" ht="33" x14ac:dyDescent="0.25">
      <c r="A4" s="44" t="s">
        <v>27</v>
      </c>
      <c r="B4" s="44" t="s">
        <v>57</v>
      </c>
      <c r="C4" s="44" t="s">
        <v>58</v>
      </c>
      <c r="D4" s="44" t="s">
        <v>59</v>
      </c>
      <c r="E4" s="44" t="s">
        <v>4</v>
      </c>
      <c r="F4" s="44" t="s">
        <v>6</v>
      </c>
      <c r="G4" s="50" t="s">
        <v>7</v>
      </c>
    </row>
    <row r="5" spans="1:9" ht="16.5" x14ac:dyDescent="0.25">
      <c r="A5" s="45">
        <v>1</v>
      </c>
      <c r="B5" s="46" t="s">
        <v>63</v>
      </c>
      <c r="C5" s="45" t="s">
        <v>60</v>
      </c>
      <c r="D5" s="45">
        <v>0.01</v>
      </c>
      <c r="E5" s="45">
        <v>1</v>
      </c>
      <c r="F5" s="51">
        <v>8000</v>
      </c>
      <c r="G5" s="51">
        <f t="shared" ref="G5:G7" si="0">D5*E5*F5</f>
        <v>80</v>
      </c>
      <c r="I5" s="80"/>
    </row>
    <row r="6" spans="1:9" ht="16.5" x14ac:dyDescent="0.25">
      <c r="A6" s="45">
        <v>2</v>
      </c>
      <c r="B6" s="46" t="s">
        <v>64</v>
      </c>
      <c r="C6" s="45" t="s">
        <v>65</v>
      </c>
      <c r="D6" s="45">
        <v>0.01</v>
      </c>
      <c r="E6" s="45">
        <v>1</v>
      </c>
      <c r="F6" s="51">
        <v>20000</v>
      </c>
      <c r="G6" s="51">
        <f t="shared" si="0"/>
        <v>200</v>
      </c>
      <c r="I6" s="80"/>
    </row>
    <row r="7" spans="1:9" ht="16.5" x14ac:dyDescent="0.25">
      <c r="A7" s="45">
        <v>3</v>
      </c>
      <c r="B7" s="46" t="s">
        <v>71</v>
      </c>
      <c r="C7" s="45" t="s">
        <v>72</v>
      </c>
      <c r="D7" s="45">
        <v>0.02</v>
      </c>
      <c r="E7" s="45">
        <v>1</v>
      </c>
      <c r="F7" s="51">
        <v>50000</v>
      </c>
      <c r="G7" s="51">
        <f t="shared" si="0"/>
        <v>1000</v>
      </c>
      <c r="I7" s="80"/>
    </row>
    <row r="8" spans="1:9" x14ac:dyDescent="0.25">
      <c r="A8" s="47"/>
      <c r="B8" s="48" t="s">
        <v>9</v>
      </c>
      <c r="C8" s="47"/>
      <c r="D8" s="47"/>
      <c r="E8" s="47"/>
      <c r="F8" s="47"/>
      <c r="G8" s="52">
        <f>SUM(G5:G7)</f>
        <v>1280</v>
      </c>
      <c r="I8" s="81"/>
    </row>
    <row r="9" spans="1:9" x14ac:dyDescent="0.25">
      <c r="I9" s="81"/>
    </row>
    <row r="10" spans="1:9" x14ac:dyDescent="0.25">
      <c r="I10" s="80"/>
    </row>
  </sheetData>
  <mergeCells count="1">
    <mergeCell ref="A2:G2"/>
  </mergeCells>
  <pageMargins left="0.45" right="0.1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B6" sqref="B6:D8"/>
    </sheetView>
  </sheetViews>
  <sheetFormatPr defaultRowHeight="15.75" x14ac:dyDescent="0.25"/>
  <cols>
    <col min="1" max="1" width="4.75" bestFit="1" customWidth="1"/>
    <col min="2" max="2" width="32.25" customWidth="1"/>
    <col min="3" max="3" width="11.125" customWidth="1"/>
    <col min="4" max="4" width="15" customWidth="1"/>
    <col min="5" max="5" width="9.25" hidden="1" customWidth="1"/>
    <col min="6" max="6" width="14.875" customWidth="1"/>
    <col min="7" max="7" width="13.125" style="49" customWidth="1"/>
  </cols>
  <sheetData>
    <row r="1" spans="1:9" x14ac:dyDescent="0.25">
      <c r="G1" s="78" t="s">
        <v>125</v>
      </c>
    </row>
    <row r="2" spans="1:9" ht="42" customHeight="1" x14ac:dyDescent="0.3">
      <c r="A2" s="284" t="s">
        <v>121</v>
      </c>
      <c r="B2" s="285"/>
      <c r="C2" s="285"/>
      <c r="D2" s="285"/>
      <c r="E2" s="285"/>
      <c r="F2" s="285"/>
      <c r="G2" s="285"/>
    </row>
    <row r="3" spans="1:9" ht="18.75" x14ac:dyDescent="0.3">
      <c r="A3" s="139"/>
      <c r="B3" s="79"/>
      <c r="C3" s="79"/>
      <c r="D3" s="79"/>
      <c r="E3" s="79"/>
      <c r="F3" s="79"/>
      <c r="G3" s="79"/>
    </row>
    <row r="4" spans="1:9" ht="33" x14ac:dyDescent="0.25">
      <c r="A4" s="44" t="s">
        <v>27</v>
      </c>
      <c r="B4" s="44" t="s">
        <v>57</v>
      </c>
      <c r="C4" s="44" t="s">
        <v>58</v>
      </c>
      <c r="D4" s="44" t="s">
        <v>59</v>
      </c>
      <c r="E4" s="44" t="s">
        <v>4</v>
      </c>
      <c r="F4" s="44" t="s">
        <v>6</v>
      </c>
      <c r="G4" s="50" t="s">
        <v>7</v>
      </c>
    </row>
    <row r="5" spans="1:9" ht="16.5" x14ac:dyDescent="0.25">
      <c r="A5" s="45">
        <v>1</v>
      </c>
      <c r="B5" s="46" t="s">
        <v>61</v>
      </c>
      <c r="C5" s="45" t="s">
        <v>62</v>
      </c>
      <c r="D5" s="45">
        <v>1.4999999999999999E-2</v>
      </c>
      <c r="E5" s="45">
        <v>1</v>
      </c>
      <c r="F5" s="51">
        <v>630000</v>
      </c>
      <c r="G5" s="51">
        <f t="shared" ref="G5:G10" si="0">D5*E5*F5</f>
        <v>9450</v>
      </c>
      <c r="I5" s="80"/>
    </row>
    <row r="6" spans="1:9" ht="16.5" x14ac:dyDescent="0.25">
      <c r="A6" s="45">
        <v>2</v>
      </c>
      <c r="B6" s="46" t="s">
        <v>63</v>
      </c>
      <c r="C6" s="45" t="s">
        <v>60</v>
      </c>
      <c r="D6" s="45">
        <v>0.01</v>
      </c>
      <c r="E6" s="45">
        <v>1</v>
      </c>
      <c r="F6" s="51">
        <v>8000</v>
      </c>
      <c r="G6" s="51">
        <f t="shared" si="0"/>
        <v>80</v>
      </c>
      <c r="I6" s="80"/>
    </row>
    <row r="7" spans="1:9" ht="16.5" x14ac:dyDescent="0.25">
      <c r="A7" s="45">
        <v>3</v>
      </c>
      <c r="B7" s="46" t="s">
        <v>66</v>
      </c>
      <c r="C7" s="45" t="s">
        <v>67</v>
      </c>
      <c r="D7" s="45">
        <v>0.02</v>
      </c>
      <c r="E7" s="45">
        <v>1</v>
      </c>
      <c r="F7" s="51">
        <v>16000</v>
      </c>
      <c r="G7" s="51">
        <f t="shared" si="0"/>
        <v>320</v>
      </c>
      <c r="I7" s="80"/>
    </row>
    <row r="8" spans="1:9" ht="16.5" x14ac:dyDescent="0.25">
      <c r="A8" s="45">
        <v>4</v>
      </c>
      <c r="B8" s="46" t="s">
        <v>68</v>
      </c>
      <c r="C8" s="45" t="s">
        <v>67</v>
      </c>
      <c r="D8" s="45">
        <v>0.02</v>
      </c>
      <c r="E8" s="45">
        <v>1</v>
      </c>
      <c r="F8" s="51">
        <v>5000</v>
      </c>
      <c r="G8" s="51">
        <f t="shared" si="0"/>
        <v>100</v>
      </c>
      <c r="I8" s="80"/>
    </row>
    <row r="9" spans="1:9" ht="16.5" x14ac:dyDescent="0.25">
      <c r="A9" s="45">
        <v>5</v>
      </c>
      <c r="B9" s="46" t="s">
        <v>69</v>
      </c>
      <c r="C9" s="45" t="s">
        <v>70</v>
      </c>
      <c r="D9" s="45">
        <v>0.01</v>
      </c>
      <c r="E9" s="45">
        <v>1</v>
      </c>
      <c r="F9" s="51">
        <v>87500</v>
      </c>
      <c r="G9" s="51">
        <f t="shared" si="0"/>
        <v>875</v>
      </c>
      <c r="I9" s="80"/>
    </row>
    <row r="10" spans="1:9" ht="16.5" x14ac:dyDescent="0.25">
      <c r="A10" s="45">
        <v>6</v>
      </c>
      <c r="B10" s="46" t="s">
        <v>73</v>
      </c>
      <c r="C10" s="45" t="s">
        <v>62</v>
      </c>
      <c r="D10" s="45">
        <v>0.01</v>
      </c>
      <c r="E10" s="45">
        <v>1</v>
      </c>
      <c r="F10" s="51">
        <v>10000</v>
      </c>
      <c r="G10" s="51">
        <f t="shared" si="0"/>
        <v>100</v>
      </c>
      <c r="I10" s="80"/>
    </row>
    <row r="11" spans="1:9" ht="16.5" x14ac:dyDescent="0.25">
      <c r="A11" s="45"/>
      <c r="B11" s="48" t="s">
        <v>9</v>
      </c>
      <c r="C11" s="47"/>
      <c r="D11" s="47"/>
      <c r="E11" s="47"/>
      <c r="F11" s="47"/>
      <c r="G11" s="52">
        <f>SUM(G5:G10)</f>
        <v>10925</v>
      </c>
      <c r="I11" s="81"/>
    </row>
    <row r="12" spans="1:9" x14ac:dyDescent="0.25">
      <c r="I12" s="81"/>
    </row>
    <row r="13" spans="1:9" x14ac:dyDescent="0.25">
      <c r="I13" s="80"/>
    </row>
  </sheetData>
  <mergeCells count="1">
    <mergeCell ref="A2:G2"/>
  </mergeCells>
  <pageMargins left="0.48" right="0.22"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E21" sqref="E21"/>
    </sheetView>
  </sheetViews>
  <sheetFormatPr defaultRowHeight="15.75" x14ac:dyDescent="0.25"/>
  <cols>
    <col min="1" max="1" width="6" style="1" customWidth="1"/>
    <col min="2" max="2" width="61.25" style="2" customWidth="1"/>
    <col min="3" max="3" width="7.625" style="2" customWidth="1"/>
    <col min="4" max="4" width="10.5" style="2" customWidth="1"/>
    <col min="5" max="5" width="15.25" style="40" customWidth="1"/>
    <col min="6" max="6" width="18.75" style="5" customWidth="1"/>
    <col min="7" max="7" width="2.5" style="6" customWidth="1"/>
    <col min="8" max="8" width="6" style="6" bestFit="1" customWidth="1"/>
    <col min="9" max="9" width="10.875" style="6" bestFit="1" customWidth="1"/>
    <col min="10" max="10" width="6" style="6" bestFit="1" customWidth="1"/>
    <col min="11" max="249" width="9" style="6"/>
    <col min="250" max="250" width="4.375" style="6" customWidth="1"/>
    <col min="251" max="251" width="40.125" style="6" customWidth="1"/>
    <col min="252" max="252" width="11.375" style="6" customWidth="1"/>
    <col min="253" max="253" width="9" style="6" customWidth="1"/>
    <col min="254" max="254" width="7" style="6" customWidth="1"/>
    <col min="255" max="257" width="0" style="6" hidden="1" customWidth="1"/>
    <col min="258" max="258" width="10.75" style="6" customWidth="1"/>
    <col min="259" max="259" width="14.125" style="6" customWidth="1"/>
    <col min="260" max="260" width="14.75" style="6" customWidth="1"/>
    <col min="261" max="261" width="13.5" style="6" customWidth="1"/>
    <col min="262" max="262" width="24.25" style="6" customWidth="1"/>
    <col min="263" max="263" width="2.375" style="6" customWidth="1"/>
    <col min="264" max="266" width="0" style="6" hidden="1" customWidth="1"/>
    <col min="267" max="505" width="9" style="6"/>
    <col min="506" max="506" width="4.375" style="6" customWidth="1"/>
    <col min="507" max="507" width="40.125" style="6" customWidth="1"/>
    <col min="508" max="508" width="11.375" style="6" customWidth="1"/>
    <col min="509" max="509" width="9" style="6" customWidth="1"/>
    <col min="510" max="510" width="7" style="6" customWidth="1"/>
    <col min="511" max="513" width="0" style="6" hidden="1" customWidth="1"/>
    <col min="514" max="514" width="10.75" style="6" customWidth="1"/>
    <col min="515" max="515" width="14.125" style="6" customWidth="1"/>
    <col min="516" max="516" width="14.75" style="6" customWidth="1"/>
    <col min="517" max="517" width="13.5" style="6" customWidth="1"/>
    <col min="518" max="518" width="24.25" style="6" customWidth="1"/>
    <col min="519" max="519" width="2.375" style="6" customWidth="1"/>
    <col min="520" max="522" width="0" style="6" hidden="1" customWidth="1"/>
    <col min="523" max="761" width="9" style="6"/>
    <col min="762" max="762" width="4.375" style="6" customWidth="1"/>
    <col min="763" max="763" width="40.125" style="6" customWidth="1"/>
    <col min="764" max="764" width="11.375" style="6" customWidth="1"/>
    <col min="765" max="765" width="9" style="6" customWidth="1"/>
    <col min="766" max="766" width="7" style="6" customWidth="1"/>
    <col min="767" max="769" width="0" style="6" hidden="1" customWidth="1"/>
    <col min="770" max="770" width="10.75" style="6" customWidth="1"/>
    <col min="771" max="771" width="14.125" style="6" customWidth="1"/>
    <col min="772" max="772" width="14.75" style="6" customWidth="1"/>
    <col min="773" max="773" width="13.5" style="6" customWidth="1"/>
    <col min="774" max="774" width="24.25" style="6" customWidth="1"/>
    <col min="775" max="775" width="2.375" style="6" customWidth="1"/>
    <col min="776" max="778" width="0" style="6" hidden="1" customWidth="1"/>
    <col min="779" max="1017" width="9" style="6"/>
    <col min="1018" max="1018" width="4.375" style="6" customWidth="1"/>
    <col min="1019" max="1019" width="40.125" style="6" customWidth="1"/>
    <col min="1020" max="1020" width="11.375" style="6" customWidth="1"/>
    <col min="1021" max="1021" width="9" style="6" customWidth="1"/>
    <col min="1022" max="1022" width="7" style="6" customWidth="1"/>
    <col min="1023" max="1025" width="0" style="6" hidden="1" customWidth="1"/>
    <col min="1026" max="1026" width="10.75" style="6" customWidth="1"/>
    <col min="1027" max="1027" width="14.125" style="6" customWidth="1"/>
    <col min="1028" max="1028" width="14.75" style="6" customWidth="1"/>
    <col min="1029" max="1029" width="13.5" style="6" customWidth="1"/>
    <col min="1030" max="1030" width="24.25" style="6" customWidth="1"/>
    <col min="1031" max="1031" width="2.375" style="6" customWidth="1"/>
    <col min="1032" max="1034" width="0" style="6" hidden="1" customWidth="1"/>
    <col min="1035" max="1273" width="9" style="6"/>
    <col min="1274" max="1274" width="4.375" style="6" customWidth="1"/>
    <col min="1275" max="1275" width="40.125" style="6" customWidth="1"/>
    <col min="1276" max="1276" width="11.375" style="6" customWidth="1"/>
    <col min="1277" max="1277" width="9" style="6" customWidth="1"/>
    <col min="1278" max="1278" width="7" style="6" customWidth="1"/>
    <col min="1279" max="1281" width="0" style="6" hidden="1" customWidth="1"/>
    <col min="1282" max="1282" width="10.75" style="6" customWidth="1"/>
    <col min="1283" max="1283" width="14.125" style="6" customWidth="1"/>
    <col min="1284" max="1284" width="14.75" style="6" customWidth="1"/>
    <col min="1285" max="1285" width="13.5" style="6" customWidth="1"/>
    <col min="1286" max="1286" width="24.25" style="6" customWidth="1"/>
    <col min="1287" max="1287" width="2.375" style="6" customWidth="1"/>
    <col min="1288" max="1290" width="0" style="6" hidden="1" customWidth="1"/>
    <col min="1291" max="1529" width="9" style="6"/>
    <col min="1530" max="1530" width="4.375" style="6" customWidth="1"/>
    <col min="1531" max="1531" width="40.125" style="6" customWidth="1"/>
    <col min="1532" max="1532" width="11.375" style="6" customWidth="1"/>
    <col min="1533" max="1533" width="9" style="6" customWidth="1"/>
    <col min="1534" max="1534" width="7" style="6" customWidth="1"/>
    <col min="1535" max="1537" width="0" style="6" hidden="1" customWidth="1"/>
    <col min="1538" max="1538" width="10.75" style="6" customWidth="1"/>
    <col min="1539" max="1539" width="14.125" style="6" customWidth="1"/>
    <col min="1540" max="1540" width="14.75" style="6" customWidth="1"/>
    <col min="1541" max="1541" width="13.5" style="6" customWidth="1"/>
    <col min="1542" max="1542" width="24.25" style="6" customWidth="1"/>
    <col min="1543" max="1543" width="2.375" style="6" customWidth="1"/>
    <col min="1544" max="1546" width="0" style="6" hidden="1" customWidth="1"/>
    <col min="1547" max="1785" width="9" style="6"/>
    <col min="1786" max="1786" width="4.375" style="6" customWidth="1"/>
    <col min="1787" max="1787" width="40.125" style="6" customWidth="1"/>
    <col min="1788" max="1788" width="11.375" style="6" customWidth="1"/>
    <col min="1789" max="1789" width="9" style="6" customWidth="1"/>
    <col min="1790" max="1790" width="7" style="6" customWidth="1"/>
    <col min="1791" max="1793" width="0" style="6" hidden="1" customWidth="1"/>
    <col min="1794" max="1794" width="10.75" style="6" customWidth="1"/>
    <col min="1795" max="1795" width="14.125" style="6" customWidth="1"/>
    <col min="1796" max="1796" width="14.75" style="6" customWidth="1"/>
    <col min="1797" max="1797" width="13.5" style="6" customWidth="1"/>
    <col min="1798" max="1798" width="24.25" style="6" customWidth="1"/>
    <col min="1799" max="1799" width="2.375" style="6" customWidth="1"/>
    <col min="1800" max="1802" width="0" style="6" hidden="1" customWidth="1"/>
    <col min="1803" max="2041" width="9" style="6"/>
    <col min="2042" max="2042" width="4.375" style="6" customWidth="1"/>
    <col min="2043" max="2043" width="40.125" style="6" customWidth="1"/>
    <col min="2044" max="2044" width="11.375" style="6" customWidth="1"/>
    <col min="2045" max="2045" width="9" style="6" customWidth="1"/>
    <col min="2046" max="2046" width="7" style="6" customWidth="1"/>
    <col min="2047" max="2049" width="0" style="6" hidden="1" customWidth="1"/>
    <col min="2050" max="2050" width="10.75" style="6" customWidth="1"/>
    <col min="2051" max="2051" width="14.125" style="6" customWidth="1"/>
    <col min="2052" max="2052" width="14.75" style="6" customWidth="1"/>
    <col min="2053" max="2053" width="13.5" style="6" customWidth="1"/>
    <col min="2054" max="2054" width="24.25" style="6" customWidth="1"/>
    <col min="2055" max="2055" width="2.375" style="6" customWidth="1"/>
    <col min="2056" max="2058" width="0" style="6" hidden="1" customWidth="1"/>
    <col min="2059" max="2297" width="9" style="6"/>
    <col min="2298" max="2298" width="4.375" style="6" customWidth="1"/>
    <col min="2299" max="2299" width="40.125" style="6" customWidth="1"/>
    <col min="2300" max="2300" width="11.375" style="6" customWidth="1"/>
    <col min="2301" max="2301" width="9" style="6" customWidth="1"/>
    <col min="2302" max="2302" width="7" style="6" customWidth="1"/>
    <col min="2303" max="2305" width="0" style="6" hidden="1" customWidth="1"/>
    <col min="2306" max="2306" width="10.75" style="6" customWidth="1"/>
    <col min="2307" max="2307" width="14.125" style="6" customWidth="1"/>
    <col min="2308" max="2308" width="14.75" style="6" customWidth="1"/>
    <col min="2309" max="2309" width="13.5" style="6" customWidth="1"/>
    <col min="2310" max="2310" width="24.25" style="6" customWidth="1"/>
    <col min="2311" max="2311" width="2.375" style="6" customWidth="1"/>
    <col min="2312" max="2314" width="0" style="6" hidden="1" customWidth="1"/>
    <col min="2315" max="2553" width="9" style="6"/>
    <col min="2554" max="2554" width="4.375" style="6" customWidth="1"/>
    <col min="2555" max="2555" width="40.125" style="6" customWidth="1"/>
    <col min="2556" max="2556" width="11.375" style="6" customWidth="1"/>
    <col min="2557" max="2557" width="9" style="6" customWidth="1"/>
    <col min="2558" max="2558" width="7" style="6" customWidth="1"/>
    <col min="2559" max="2561" width="0" style="6" hidden="1" customWidth="1"/>
    <col min="2562" max="2562" width="10.75" style="6" customWidth="1"/>
    <col min="2563" max="2563" width="14.125" style="6" customWidth="1"/>
    <col min="2564" max="2564" width="14.75" style="6" customWidth="1"/>
    <col min="2565" max="2565" width="13.5" style="6" customWidth="1"/>
    <col min="2566" max="2566" width="24.25" style="6" customWidth="1"/>
    <col min="2567" max="2567" width="2.375" style="6" customWidth="1"/>
    <col min="2568" max="2570" width="0" style="6" hidden="1" customWidth="1"/>
    <col min="2571" max="2809" width="9" style="6"/>
    <col min="2810" max="2810" width="4.375" style="6" customWidth="1"/>
    <col min="2811" max="2811" width="40.125" style="6" customWidth="1"/>
    <col min="2812" max="2812" width="11.375" style="6" customWidth="1"/>
    <col min="2813" max="2813" width="9" style="6" customWidth="1"/>
    <col min="2814" max="2814" width="7" style="6" customWidth="1"/>
    <col min="2815" max="2817" width="0" style="6" hidden="1" customWidth="1"/>
    <col min="2818" max="2818" width="10.75" style="6" customWidth="1"/>
    <col min="2819" max="2819" width="14.125" style="6" customWidth="1"/>
    <col min="2820" max="2820" width="14.75" style="6" customWidth="1"/>
    <col min="2821" max="2821" width="13.5" style="6" customWidth="1"/>
    <col min="2822" max="2822" width="24.25" style="6" customWidth="1"/>
    <col min="2823" max="2823" width="2.375" style="6" customWidth="1"/>
    <col min="2824" max="2826" width="0" style="6" hidden="1" customWidth="1"/>
    <col min="2827" max="3065" width="9" style="6"/>
    <col min="3066" max="3066" width="4.375" style="6" customWidth="1"/>
    <col min="3067" max="3067" width="40.125" style="6" customWidth="1"/>
    <col min="3068" max="3068" width="11.375" style="6" customWidth="1"/>
    <col min="3069" max="3069" width="9" style="6" customWidth="1"/>
    <col min="3070" max="3070" width="7" style="6" customWidth="1"/>
    <col min="3071" max="3073" width="0" style="6" hidden="1" customWidth="1"/>
    <col min="3074" max="3074" width="10.75" style="6" customWidth="1"/>
    <col min="3075" max="3075" width="14.125" style="6" customWidth="1"/>
    <col min="3076" max="3076" width="14.75" style="6" customWidth="1"/>
    <col min="3077" max="3077" width="13.5" style="6" customWidth="1"/>
    <col min="3078" max="3078" width="24.25" style="6" customWidth="1"/>
    <col min="3079" max="3079" width="2.375" style="6" customWidth="1"/>
    <col min="3080" max="3082" width="0" style="6" hidden="1" customWidth="1"/>
    <col min="3083" max="3321" width="9" style="6"/>
    <col min="3322" max="3322" width="4.375" style="6" customWidth="1"/>
    <col min="3323" max="3323" width="40.125" style="6" customWidth="1"/>
    <col min="3324" max="3324" width="11.375" style="6" customWidth="1"/>
    <col min="3325" max="3325" width="9" style="6" customWidth="1"/>
    <col min="3326" max="3326" width="7" style="6" customWidth="1"/>
    <col min="3327" max="3329" width="0" style="6" hidden="1" customWidth="1"/>
    <col min="3330" max="3330" width="10.75" style="6" customWidth="1"/>
    <col min="3331" max="3331" width="14.125" style="6" customWidth="1"/>
    <col min="3332" max="3332" width="14.75" style="6" customWidth="1"/>
    <col min="3333" max="3333" width="13.5" style="6" customWidth="1"/>
    <col min="3334" max="3334" width="24.25" style="6" customWidth="1"/>
    <col min="3335" max="3335" width="2.375" style="6" customWidth="1"/>
    <col min="3336" max="3338" width="0" style="6" hidden="1" customWidth="1"/>
    <col min="3339" max="3577" width="9" style="6"/>
    <col min="3578" max="3578" width="4.375" style="6" customWidth="1"/>
    <col min="3579" max="3579" width="40.125" style="6" customWidth="1"/>
    <col min="3580" max="3580" width="11.375" style="6" customWidth="1"/>
    <col min="3581" max="3581" width="9" style="6" customWidth="1"/>
    <col min="3582" max="3582" width="7" style="6" customWidth="1"/>
    <col min="3583" max="3585" width="0" style="6" hidden="1" customWidth="1"/>
    <col min="3586" max="3586" width="10.75" style="6" customWidth="1"/>
    <col min="3587" max="3587" width="14.125" style="6" customWidth="1"/>
    <col min="3588" max="3588" width="14.75" style="6" customWidth="1"/>
    <col min="3589" max="3589" width="13.5" style="6" customWidth="1"/>
    <col min="3590" max="3590" width="24.25" style="6" customWidth="1"/>
    <col min="3591" max="3591" width="2.375" style="6" customWidth="1"/>
    <col min="3592" max="3594" width="0" style="6" hidden="1" customWidth="1"/>
    <col min="3595" max="3833" width="9" style="6"/>
    <col min="3834" max="3834" width="4.375" style="6" customWidth="1"/>
    <col min="3835" max="3835" width="40.125" style="6" customWidth="1"/>
    <col min="3836" max="3836" width="11.375" style="6" customWidth="1"/>
    <col min="3837" max="3837" width="9" style="6" customWidth="1"/>
    <col min="3838" max="3838" width="7" style="6" customWidth="1"/>
    <col min="3839" max="3841" width="0" style="6" hidden="1" customWidth="1"/>
    <col min="3842" max="3842" width="10.75" style="6" customWidth="1"/>
    <col min="3843" max="3843" width="14.125" style="6" customWidth="1"/>
    <col min="3844" max="3844" width="14.75" style="6" customWidth="1"/>
    <col min="3845" max="3845" width="13.5" style="6" customWidth="1"/>
    <col min="3846" max="3846" width="24.25" style="6" customWidth="1"/>
    <col min="3847" max="3847" width="2.375" style="6" customWidth="1"/>
    <col min="3848" max="3850" width="0" style="6" hidden="1" customWidth="1"/>
    <col min="3851" max="4089" width="9" style="6"/>
    <col min="4090" max="4090" width="4.375" style="6" customWidth="1"/>
    <col min="4091" max="4091" width="40.125" style="6" customWidth="1"/>
    <col min="4092" max="4092" width="11.375" style="6" customWidth="1"/>
    <col min="4093" max="4093" width="9" style="6" customWidth="1"/>
    <col min="4094" max="4094" width="7" style="6" customWidth="1"/>
    <col min="4095" max="4097" width="0" style="6" hidden="1" customWidth="1"/>
    <col min="4098" max="4098" width="10.75" style="6" customWidth="1"/>
    <col min="4099" max="4099" width="14.125" style="6" customWidth="1"/>
    <col min="4100" max="4100" width="14.75" style="6" customWidth="1"/>
    <col min="4101" max="4101" width="13.5" style="6" customWidth="1"/>
    <col min="4102" max="4102" width="24.25" style="6" customWidth="1"/>
    <col min="4103" max="4103" width="2.375" style="6" customWidth="1"/>
    <col min="4104" max="4106" width="0" style="6" hidden="1" customWidth="1"/>
    <col min="4107" max="4345" width="9" style="6"/>
    <col min="4346" max="4346" width="4.375" style="6" customWidth="1"/>
    <col min="4347" max="4347" width="40.125" style="6" customWidth="1"/>
    <col min="4348" max="4348" width="11.375" style="6" customWidth="1"/>
    <col min="4349" max="4349" width="9" style="6" customWidth="1"/>
    <col min="4350" max="4350" width="7" style="6" customWidth="1"/>
    <col min="4351" max="4353" width="0" style="6" hidden="1" customWidth="1"/>
    <col min="4354" max="4354" width="10.75" style="6" customWidth="1"/>
    <col min="4355" max="4355" width="14.125" style="6" customWidth="1"/>
    <col min="4356" max="4356" width="14.75" style="6" customWidth="1"/>
    <col min="4357" max="4357" width="13.5" style="6" customWidth="1"/>
    <col min="4358" max="4358" width="24.25" style="6" customWidth="1"/>
    <col min="4359" max="4359" width="2.375" style="6" customWidth="1"/>
    <col min="4360" max="4362" width="0" style="6" hidden="1" customWidth="1"/>
    <col min="4363" max="4601" width="9" style="6"/>
    <col min="4602" max="4602" width="4.375" style="6" customWidth="1"/>
    <col min="4603" max="4603" width="40.125" style="6" customWidth="1"/>
    <col min="4604" max="4604" width="11.375" style="6" customWidth="1"/>
    <col min="4605" max="4605" width="9" style="6" customWidth="1"/>
    <col min="4606" max="4606" width="7" style="6" customWidth="1"/>
    <col min="4607" max="4609" width="0" style="6" hidden="1" customWidth="1"/>
    <col min="4610" max="4610" width="10.75" style="6" customWidth="1"/>
    <col min="4611" max="4611" width="14.125" style="6" customWidth="1"/>
    <col min="4612" max="4612" width="14.75" style="6" customWidth="1"/>
    <col min="4613" max="4613" width="13.5" style="6" customWidth="1"/>
    <col min="4614" max="4614" width="24.25" style="6" customWidth="1"/>
    <col min="4615" max="4615" width="2.375" style="6" customWidth="1"/>
    <col min="4616" max="4618" width="0" style="6" hidden="1" customWidth="1"/>
    <col min="4619" max="4857" width="9" style="6"/>
    <col min="4858" max="4858" width="4.375" style="6" customWidth="1"/>
    <col min="4859" max="4859" width="40.125" style="6" customWidth="1"/>
    <col min="4860" max="4860" width="11.375" style="6" customWidth="1"/>
    <col min="4861" max="4861" width="9" style="6" customWidth="1"/>
    <col min="4862" max="4862" width="7" style="6" customWidth="1"/>
    <col min="4863" max="4865" width="0" style="6" hidden="1" customWidth="1"/>
    <col min="4866" max="4866" width="10.75" style="6" customWidth="1"/>
    <col min="4867" max="4867" width="14.125" style="6" customWidth="1"/>
    <col min="4868" max="4868" width="14.75" style="6" customWidth="1"/>
    <col min="4869" max="4869" width="13.5" style="6" customWidth="1"/>
    <col min="4870" max="4870" width="24.25" style="6" customWidth="1"/>
    <col min="4871" max="4871" width="2.375" style="6" customWidth="1"/>
    <col min="4872" max="4874" width="0" style="6" hidden="1" customWidth="1"/>
    <col min="4875" max="5113" width="9" style="6"/>
    <col min="5114" max="5114" width="4.375" style="6" customWidth="1"/>
    <col min="5115" max="5115" width="40.125" style="6" customWidth="1"/>
    <col min="5116" max="5116" width="11.375" style="6" customWidth="1"/>
    <col min="5117" max="5117" width="9" style="6" customWidth="1"/>
    <col min="5118" max="5118" width="7" style="6" customWidth="1"/>
    <col min="5119" max="5121" width="0" style="6" hidden="1" customWidth="1"/>
    <col min="5122" max="5122" width="10.75" style="6" customWidth="1"/>
    <col min="5123" max="5123" width="14.125" style="6" customWidth="1"/>
    <col min="5124" max="5124" width="14.75" style="6" customWidth="1"/>
    <col min="5125" max="5125" width="13.5" style="6" customWidth="1"/>
    <col min="5126" max="5126" width="24.25" style="6" customWidth="1"/>
    <col min="5127" max="5127" width="2.375" style="6" customWidth="1"/>
    <col min="5128" max="5130" width="0" style="6" hidden="1" customWidth="1"/>
    <col min="5131" max="5369" width="9" style="6"/>
    <col min="5370" max="5370" width="4.375" style="6" customWidth="1"/>
    <col min="5371" max="5371" width="40.125" style="6" customWidth="1"/>
    <col min="5372" max="5372" width="11.375" style="6" customWidth="1"/>
    <col min="5373" max="5373" width="9" style="6" customWidth="1"/>
    <col min="5374" max="5374" width="7" style="6" customWidth="1"/>
    <col min="5375" max="5377" width="0" style="6" hidden="1" customWidth="1"/>
    <col min="5378" max="5378" width="10.75" style="6" customWidth="1"/>
    <col min="5379" max="5379" width="14.125" style="6" customWidth="1"/>
    <col min="5380" max="5380" width="14.75" style="6" customWidth="1"/>
    <col min="5381" max="5381" width="13.5" style="6" customWidth="1"/>
    <col min="5382" max="5382" width="24.25" style="6" customWidth="1"/>
    <col min="5383" max="5383" width="2.375" style="6" customWidth="1"/>
    <col min="5384" max="5386" width="0" style="6" hidden="1" customWidth="1"/>
    <col min="5387" max="5625" width="9" style="6"/>
    <col min="5626" max="5626" width="4.375" style="6" customWidth="1"/>
    <col min="5627" max="5627" width="40.125" style="6" customWidth="1"/>
    <col min="5628" max="5628" width="11.375" style="6" customWidth="1"/>
    <col min="5629" max="5629" width="9" style="6" customWidth="1"/>
    <col min="5630" max="5630" width="7" style="6" customWidth="1"/>
    <col min="5631" max="5633" width="0" style="6" hidden="1" customWidth="1"/>
    <col min="5634" max="5634" width="10.75" style="6" customWidth="1"/>
    <col min="5635" max="5635" width="14.125" style="6" customWidth="1"/>
    <col min="5636" max="5636" width="14.75" style="6" customWidth="1"/>
    <col min="5637" max="5637" width="13.5" style="6" customWidth="1"/>
    <col min="5638" max="5638" width="24.25" style="6" customWidth="1"/>
    <col min="5639" max="5639" width="2.375" style="6" customWidth="1"/>
    <col min="5640" max="5642" width="0" style="6" hidden="1" customWidth="1"/>
    <col min="5643" max="5881" width="9" style="6"/>
    <col min="5882" max="5882" width="4.375" style="6" customWidth="1"/>
    <col min="5883" max="5883" width="40.125" style="6" customWidth="1"/>
    <col min="5884" max="5884" width="11.375" style="6" customWidth="1"/>
    <col min="5885" max="5885" width="9" style="6" customWidth="1"/>
    <col min="5886" max="5886" width="7" style="6" customWidth="1"/>
    <col min="5887" max="5889" width="0" style="6" hidden="1" customWidth="1"/>
    <col min="5890" max="5890" width="10.75" style="6" customWidth="1"/>
    <col min="5891" max="5891" width="14.125" style="6" customWidth="1"/>
    <col min="5892" max="5892" width="14.75" style="6" customWidth="1"/>
    <col min="5893" max="5893" width="13.5" style="6" customWidth="1"/>
    <col min="5894" max="5894" width="24.25" style="6" customWidth="1"/>
    <col min="5895" max="5895" width="2.375" style="6" customWidth="1"/>
    <col min="5896" max="5898" width="0" style="6" hidden="1" customWidth="1"/>
    <col min="5899" max="6137" width="9" style="6"/>
    <col min="6138" max="6138" width="4.375" style="6" customWidth="1"/>
    <col min="6139" max="6139" width="40.125" style="6" customWidth="1"/>
    <col min="6140" max="6140" width="11.375" style="6" customWidth="1"/>
    <col min="6141" max="6141" width="9" style="6" customWidth="1"/>
    <col min="6142" max="6142" width="7" style="6" customWidth="1"/>
    <col min="6143" max="6145" width="0" style="6" hidden="1" customWidth="1"/>
    <col min="6146" max="6146" width="10.75" style="6" customWidth="1"/>
    <col min="6147" max="6147" width="14.125" style="6" customWidth="1"/>
    <col min="6148" max="6148" width="14.75" style="6" customWidth="1"/>
    <col min="6149" max="6149" width="13.5" style="6" customWidth="1"/>
    <col min="6150" max="6150" width="24.25" style="6" customWidth="1"/>
    <col min="6151" max="6151" width="2.375" style="6" customWidth="1"/>
    <col min="6152" max="6154" width="0" style="6" hidden="1" customWidth="1"/>
    <col min="6155" max="6393" width="9" style="6"/>
    <col min="6394" max="6394" width="4.375" style="6" customWidth="1"/>
    <col min="6395" max="6395" width="40.125" style="6" customWidth="1"/>
    <col min="6396" max="6396" width="11.375" style="6" customWidth="1"/>
    <col min="6397" max="6397" width="9" style="6" customWidth="1"/>
    <col min="6398" max="6398" width="7" style="6" customWidth="1"/>
    <col min="6399" max="6401" width="0" style="6" hidden="1" customWidth="1"/>
    <col min="6402" max="6402" width="10.75" style="6" customWidth="1"/>
    <col min="6403" max="6403" width="14.125" style="6" customWidth="1"/>
    <col min="6404" max="6404" width="14.75" style="6" customWidth="1"/>
    <col min="6405" max="6405" width="13.5" style="6" customWidth="1"/>
    <col min="6406" max="6406" width="24.25" style="6" customWidth="1"/>
    <col min="6407" max="6407" width="2.375" style="6" customWidth="1"/>
    <col min="6408" max="6410" width="0" style="6" hidden="1" customWidth="1"/>
    <col min="6411" max="6649" width="9" style="6"/>
    <col min="6650" max="6650" width="4.375" style="6" customWidth="1"/>
    <col min="6651" max="6651" width="40.125" style="6" customWidth="1"/>
    <col min="6652" max="6652" width="11.375" style="6" customWidth="1"/>
    <col min="6653" max="6653" width="9" style="6" customWidth="1"/>
    <col min="6654" max="6654" width="7" style="6" customWidth="1"/>
    <col min="6655" max="6657" width="0" style="6" hidden="1" customWidth="1"/>
    <col min="6658" max="6658" width="10.75" style="6" customWidth="1"/>
    <col min="6659" max="6659" width="14.125" style="6" customWidth="1"/>
    <col min="6660" max="6660" width="14.75" style="6" customWidth="1"/>
    <col min="6661" max="6661" width="13.5" style="6" customWidth="1"/>
    <col min="6662" max="6662" width="24.25" style="6" customWidth="1"/>
    <col min="6663" max="6663" width="2.375" style="6" customWidth="1"/>
    <col min="6664" max="6666" width="0" style="6" hidden="1" customWidth="1"/>
    <col min="6667" max="6905" width="9" style="6"/>
    <col min="6906" max="6906" width="4.375" style="6" customWidth="1"/>
    <col min="6907" max="6907" width="40.125" style="6" customWidth="1"/>
    <col min="6908" max="6908" width="11.375" style="6" customWidth="1"/>
    <col min="6909" max="6909" width="9" style="6" customWidth="1"/>
    <col min="6910" max="6910" width="7" style="6" customWidth="1"/>
    <col min="6911" max="6913" width="0" style="6" hidden="1" customWidth="1"/>
    <col min="6914" max="6914" width="10.75" style="6" customWidth="1"/>
    <col min="6915" max="6915" width="14.125" style="6" customWidth="1"/>
    <col min="6916" max="6916" width="14.75" style="6" customWidth="1"/>
    <col min="6917" max="6917" width="13.5" style="6" customWidth="1"/>
    <col min="6918" max="6918" width="24.25" style="6" customWidth="1"/>
    <col min="6919" max="6919" width="2.375" style="6" customWidth="1"/>
    <col min="6920" max="6922" width="0" style="6" hidden="1" customWidth="1"/>
    <col min="6923" max="7161" width="9" style="6"/>
    <col min="7162" max="7162" width="4.375" style="6" customWidth="1"/>
    <col min="7163" max="7163" width="40.125" style="6" customWidth="1"/>
    <col min="7164" max="7164" width="11.375" style="6" customWidth="1"/>
    <col min="7165" max="7165" width="9" style="6" customWidth="1"/>
    <col min="7166" max="7166" width="7" style="6" customWidth="1"/>
    <col min="7167" max="7169" width="0" style="6" hidden="1" customWidth="1"/>
    <col min="7170" max="7170" width="10.75" style="6" customWidth="1"/>
    <col min="7171" max="7171" width="14.125" style="6" customWidth="1"/>
    <col min="7172" max="7172" width="14.75" style="6" customWidth="1"/>
    <col min="7173" max="7173" width="13.5" style="6" customWidth="1"/>
    <col min="7174" max="7174" width="24.25" style="6" customWidth="1"/>
    <col min="7175" max="7175" width="2.375" style="6" customWidth="1"/>
    <col min="7176" max="7178" width="0" style="6" hidden="1" customWidth="1"/>
    <col min="7179" max="7417" width="9" style="6"/>
    <col min="7418" max="7418" width="4.375" style="6" customWidth="1"/>
    <col min="7419" max="7419" width="40.125" style="6" customWidth="1"/>
    <col min="7420" max="7420" width="11.375" style="6" customWidth="1"/>
    <col min="7421" max="7421" width="9" style="6" customWidth="1"/>
    <col min="7422" max="7422" width="7" style="6" customWidth="1"/>
    <col min="7423" max="7425" width="0" style="6" hidden="1" customWidth="1"/>
    <col min="7426" max="7426" width="10.75" style="6" customWidth="1"/>
    <col min="7427" max="7427" width="14.125" style="6" customWidth="1"/>
    <col min="7428" max="7428" width="14.75" style="6" customWidth="1"/>
    <col min="7429" max="7429" width="13.5" style="6" customWidth="1"/>
    <col min="7430" max="7430" width="24.25" style="6" customWidth="1"/>
    <col min="7431" max="7431" width="2.375" style="6" customWidth="1"/>
    <col min="7432" max="7434" width="0" style="6" hidden="1" customWidth="1"/>
    <col min="7435" max="7673" width="9" style="6"/>
    <col min="7674" max="7674" width="4.375" style="6" customWidth="1"/>
    <col min="7675" max="7675" width="40.125" style="6" customWidth="1"/>
    <col min="7676" max="7676" width="11.375" style="6" customWidth="1"/>
    <col min="7677" max="7677" width="9" style="6" customWidth="1"/>
    <col min="7678" max="7678" width="7" style="6" customWidth="1"/>
    <col min="7679" max="7681" width="0" style="6" hidden="1" customWidth="1"/>
    <col min="7682" max="7682" width="10.75" style="6" customWidth="1"/>
    <col min="7683" max="7683" width="14.125" style="6" customWidth="1"/>
    <col min="7684" max="7684" width="14.75" style="6" customWidth="1"/>
    <col min="7685" max="7685" width="13.5" style="6" customWidth="1"/>
    <col min="7686" max="7686" width="24.25" style="6" customWidth="1"/>
    <col min="7687" max="7687" width="2.375" style="6" customWidth="1"/>
    <col min="7688" max="7690" width="0" style="6" hidden="1" customWidth="1"/>
    <col min="7691" max="7929" width="9" style="6"/>
    <col min="7930" max="7930" width="4.375" style="6" customWidth="1"/>
    <col min="7931" max="7931" width="40.125" style="6" customWidth="1"/>
    <col min="7932" max="7932" width="11.375" style="6" customWidth="1"/>
    <col min="7933" max="7933" width="9" style="6" customWidth="1"/>
    <col min="7934" max="7934" width="7" style="6" customWidth="1"/>
    <col min="7935" max="7937" width="0" style="6" hidden="1" customWidth="1"/>
    <col min="7938" max="7938" width="10.75" style="6" customWidth="1"/>
    <col min="7939" max="7939" width="14.125" style="6" customWidth="1"/>
    <col min="7940" max="7940" width="14.75" style="6" customWidth="1"/>
    <col min="7941" max="7941" width="13.5" style="6" customWidth="1"/>
    <col min="7942" max="7942" width="24.25" style="6" customWidth="1"/>
    <col min="7943" max="7943" width="2.375" style="6" customWidth="1"/>
    <col min="7944" max="7946" width="0" style="6" hidden="1" customWidth="1"/>
    <col min="7947" max="8185" width="9" style="6"/>
    <col min="8186" max="8186" width="4.375" style="6" customWidth="1"/>
    <col min="8187" max="8187" width="40.125" style="6" customWidth="1"/>
    <col min="8188" max="8188" width="11.375" style="6" customWidth="1"/>
    <col min="8189" max="8189" width="9" style="6" customWidth="1"/>
    <col min="8190" max="8190" width="7" style="6" customWidth="1"/>
    <col min="8191" max="8193" width="0" style="6" hidden="1" customWidth="1"/>
    <col min="8194" max="8194" width="10.75" style="6" customWidth="1"/>
    <col min="8195" max="8195" width="14.125" style="6" customWidth="1"/>
    <col min="8196" max="8196" width="14.75" style="6" customWidth="1"/>
    <col min="8197" max="8197" width="13.5" style="6" customWidth="1"/>
    <col min="8198" max="8198" width="24.25" style="6" customWidth="1"/>
    <col min="8199" max="8199" width="2.375" style="6" customWidth="1"/>
    <col min="8200" max="8202" width="0" style="6" hidden="1" customWidth="1"/>
    <col min="8203" max="8441" width="9" style="6"/>
    <col min="8442" max="8442" width="4.375" style="6" customWidth="1"/>
    <col min="8443" max="8443" width="40.125" style="6" customWidth="1"/>
    <col min="8444" max="8444" width="11.375" style="6" customWidth="1"/>
    <col min="8445" max="8445" width="9" style="6" customWidth="1"/>
    <col min="8446" max="8446" width="7" style="6" customWidth="1"/>
    <col min="8447" max="8449" width="0" style="6" hidden="1" customWidth="1"/>
    <col min="8450" max="8450" width="10.75" style="6" customWidth="1"/>
    <col min="8451" max="8451" width="14.125" style="6" customWidth="1"/>
    <col min="8452" max="8452" width="14.75" style="6" customWidth="1"/>
    <col min="8453" max="8453" width="13.5" style="6" customWidth="1"/>
    <col min="8454" max="8454" width="24.25" style="6" customWidth="1"/>
    <col min="8455" max="8455" width="2.375" style="6" customWidth="1"/>
    <col min="8456" max="8458" width="0" style="6" hidden="1" customWidth="1"/>
    <col min="8459" max="8697" width="9" style="6"/>
    <col min="8698" max="8698" width="4.375" style="6" customWidth="1"/>
    <col min="8699" max="8699" width="40.125" style="6" customWidth="1"/>
    <col min="8700" max="8700" width="11.375" style="6" customWidth="1"/>
    <col min="8701" max="8701" width="9" style="6" customWidth="1"/>
    <col min="8702" max="8702" width="7" style="6" customWidth="1"/>
    <col min="8703" max="8705" width="0" style="6" hidden="1" customWidth="1"/>
    <col min="8706" max="8706" width="10.75" style="6" customWidth="1"/>
    <col min="8707" max="8707" width="14.125" style="6" customWidth="1"/>
    <col min="8708" max="8708" width="14.75" style="6" customWidth="1"/>
    <col min="8709" max="8709" width="13.5" style="6" customWidth="1"/>
    <col min="8710" max="8710" width="24.25" style="6" customWidth="1"/>
    <col min="8711" max="8711" width="2.375" style="6" customWidth="1"/>
    <col min="8712" max="8714" width="0" style="6" hidden="1" customWidth="1"/>
    <col min="8715" max="8953" width="9" style="6"/>
    <col min="8954" max="8954" width="4.375" style="6" customWidth="1"/>
    <col min="8955" max="8955" width="40.125" style="6" customWidth="1"/>
    <col min="8956" max="8956" width="11.375" style="6" customWidth="1"/>
    <col min="8957" max="8957" width="9" style="6" customWidth="1"/>
    <col min="8958" max="8958" width="7" style="6" customWidth="1"/>
    <col min="8959" max="8961" width="0" style="6" hidden="1" customWidth="1"/>
    <col min="8962" max="8962" width="10.75" style="6" customWidth="1"/>
    <col min="8963" max="8963" width="14.125" style="6" customWidth="1"/>
    <col min="8964" max="8964" width="14.75" style="6" customWidth="1"/>
    <col min="8965" max="8965" width="13.5" style="6" customWidth="1"/>
    <col min="8966" max="8966" width="24.25" style="6" customWidth="1"/>
    <col min="8967" max="8967" width="2.375" style="6" customWidth="1"/>
    <col min="8968" max="8970" width="0" style="6" hidden="1" customWidth="1"/>
    <col min="8971" max="9209" width="9" style="6"/>
    <col min="9210" max="9210" width="4.375" style="6" customWidth="1"/>
    <col min="9211" max="9211" width="40.125" style="6" customWidth="1"/>
    <col min="9212" max="9212" width="11.375" style="6" customWidth="1"/>
    <col min="9213" max="9213" width="9" style="6" customWidth="1"/>
    <col min="9214" max="9214" width="7" style="6" customWidth="1"/>
    <col min="9215" max="9217" width="0" style="6" hidden="1" customWidth="1"/>
    <col min="9218" max="9218" width="10.75" style="6" customWidth="1"/>
    <col min="9219" max="9219" width="14.125" style="6" customWidth="1"/>
    <col min="9220" max="9220" width="14.75" style="6" customWidth="1"/>
    <col min="9221" max="9221" width="13.5" style="6" customWidth="1"/>
    <col min="9222" max="9222" width="24.25" style="6" customWidth="1"/>
    <col min="9223" max="9223" width="2.375" style="6" customWidth="1"/>
    <col min="9224" max="9226" width="0" style="6" hidden="1" customWidth="1"/>
    <col min="9227" max="9465" width="9" style="6"/>
    <col min="9466" max="9466" width="4.375" style="6" customWidth="1"/>
    <col min="9467" max="9467" width="40.125" style="6" customWidth="1"/>
    <col min="9468" max="9468" width="11.375" style="6" customWidth="1"/>
    <col min="9469" max="9469" width="9" style="6" customWidth="1"/>
    <col min="9470" max="9470" width="7" style="6" customWidth="1"/>
    <col min="9471" max="9473" width="0" style="6" hidden="1" customWidth="1"/>
    <col min="9474" max="9474" width="10.75" style="6" customWidth="1"/>
    <col min="9475" max="9475" width="14.125" style="6" customWidth="1"/>
    <col min="9476" max="9476" width="14.75" style="6" customWidth="1"/>
    <col min="9477" max="9477" width="13.5" style="6" customWidth="1"/>
    <col min="9478" max="9478" width="24.25" style="6" customWidth="1"/>
    <col min="9479" max="9479" width="2.375" style="6" customWidth="1"/>
    <col min="9480" max="9482" width="0" style="6" hidden="1" customWidth="1"/>
    <col min="9483" max="9721" width="9" style="6"/>
    <col min="9722" max="9722" width="4.375" style="6" customWidth="1"/>
    <col min="9723" max="9723" width="40.125" style="6" customWidth="1"/>
    <col min="9724" max="9724" width="11.375" style="6" customWidth="1"/>
    <col min="9725" max="9725" width="9" style="6" customWidth="1"/>
    <col min="9726" max="9726" width="7" style="6" customWidth="1"/>
    <col min="9727" max="9729" width="0" style="6" hidden="1" customWidth="1"/>
    <col min="9730" max="9730" width="10.75" style="6" customWidth="1"/>
    <col min="9731" max="9731" width="14.125" style="6" customWidth="1"/>
    <col min="9732" max="9732" width="14.75" style="6" customWidth="1"/>
    <col min="9733" max="9733" width="13.5" style="6" customWidth="1"/>
    <col min="9734" max="9734" width="24.25" style="6" customWidth="1"/>
    <col min="9735" max="9735" width="2.375" style="6" customWidth="1"/>
    <col min="9736" max="9738" width="0" style="6" hidden="1" customWidth="1"/>
    <col min="9739" max="9977" width="9" style="6"/>
    <col min="9978" max="9978" width="4.375" style="6" customWidth="1"/>
    <col min="9979" max="9979" width="40.125" style="6" customWidth="1"/>
    <col min="9980" max="9980" width="11.375" style="6" customWidth="1"/>
    <col min="9981" max="9981" width="9" style="6" customWidth="1"/>
    <col min="9982" max="9982" width="7" style="6" customWidth="1"/>
    <col min="9983" max="9985" width="0" style="6" hidden="1" customWidth="1"/>
    <col min="9986" max="9986" width="10.75" style="6" customWidth="1"/>
    <col min="9987" max="9987" width="14.125" style="6" customWidth="1"/>
    <col min="9988" max="9988" width="14.75" style="6" customWidth="1"/>
    <col min="9989" max="9989" width="13.5" style="6" customWidth="1"/>
    <col min="9990" max="9990" width="24.25" style="6" customWidth="1"/>
    <col min="9991" max="9991" width="2.375" style="6" customWidth="1"/>
    <col min="9992" max="9994" width="0" style="6" hidden="1" customWidth="1"/>
    <col min="9995" max="10233" width="9" style="6"/>
    <col min="10234" max="10234" width="4.375" style="6" customWidth="1"/>
    <col min="10235" max="10235" width="40.125" style="6" customWidth="1"/>
    <col min="10236" max="10236" width="11.375" style="6" customWidth="1"/>
    <col min="10237" max="10237" width="9" style="6" customWidth="1"/>
    <col min="10238" max="10238" width="7" style="6" customWidth="1"/>
    <col min="10239" max="10241" width="0" style="6" hidden="1" customWidth="1"/>
    <col min="10242" max="10242" width="10.75" style="6" customWidth="1"/>
    <col min="10243" max="10243" width="14.125" style="6" customWidth="1"/>
    <col min="10244" max="10244" width="14.75" style="6" customWidth="1"/>
    <col min="10245" max="10245" width="13.5" style="6" customWidth="1"/>
    <col min="10246" max="10246" width="24.25" style="6" customWidth="1"/>
    <col min="10247" max="10247" width="2.375" style="6" customWidth="1"/>
    <col min="10248" max="10250" width="0" style="6" hidden="1" customWidth="1"/>
    <col min="10251" max="10489" width="9" style="6"/>
    <col min="10490" max="10490" width="4.375" style="6" customWidth="1"/>
    <col min="10491" max="10491" width="40.125" style="6" customWidth="1"/>
    <col min="10492" max="10492" width="11.375" style="6" customWidth="1"/>
    <col min="10493" max="10493" width="9" style="6" customWidth="1"/>
    <col min="10494" max="10494" width="7" style="6" customWidth="1"/>
    <col min="10495" max="10497" width="0" style="6" hidden="1" customWidth="1"/>
    <col min="10498" max="10498" width="10.75" style="6" customWidth="1"/>
    <col min="10499" max="10499" width="14.125" style="6" customWidth="1"/>
    <col min="10500" max="10500" width="14.75" style="6" customWidth="1"/>
    <col min="10501" max="10501" width="13.5" style="6" customWidth="1"/>
    <col min="10502" max="10502" width="24.25" style="6" customWidth="1"/>
    <col min="10503" max="10503" width="2.375" style="6" customWidth="1"/>
    <col min="10504" max="10506" width="0" style="6" hidden="1" customWidth="1"/>
    <col min="10507" max="10745" width="9" style="6"/>
    <col min="10746" max="10746" width="4.375" style="6" customWidth="1"/>
    <col min="10747" max="10747" width="40.125" style="6" customWidth="1"/>
    <col min="10748" max="10748" width="11.375" style="6" customWidth="1"/>
    <col min="10749" max="10749" width="9" style="6" customWidth="1"/>
    <col min="10750" max="10750" width="7" style="6" customWidth="1"/>
    <col min="10751" max="10753" width="0" style="6" hidden="1" customWidth="1"/>
    <col min="10754" max="10754" width="10.75" style="6" customWidth="1"/>
    <col min="10755" max="10755" width="14.125" style="6" customWidth="1"/>
    <col min="10756" max="10756" width="14.75" style="6" customWidth="1"/>
    <col min="10757" max="10757" width="13.5" style="6" customWidth="1"/>
    <col min="10758" max="10758" width="24.25" style="6" customWidth="1"/>
    <col min="10759" max="10759" width="2.375" style="6" customWidth="1"/>
    <col min="10760" max="10762" width="0" style="6" hidden="1" customWidth="1"/>
    <col min="10763" max="11001" width="9" style="6"/>
    <col min="11002" max="11002" width="4.375" style="6" customWidth="1"/>
    <col min="11003" max="11003" width="40.125" style="6" customWidth="1"/>
    <col min="11004" max="11004" width="11.375" style="6" customWidth="1"/>
    <col min="11005" max="11005" width="9" style="6" customWidth="1"/>
    <col min="11006" max="11006" width="7" style="6" customWidth="1"/>
    <col min="11007" max="11009" width="0" style="6" hidden="1" customWidth="1"/>
    <col min="11010" max="11010" width="10.75" style="6" customWidth="1"/>
    <col min="11011" max="11011" width="14.125" style="6" customWidth="1"/>
    <col min="11012" max="11012" width="14.75" style="6" customWidth="1"/>
    <col min="11013" max="11013" width="13.5" style="6" customWidth="1"/>
    <col min="11014" max="11014" width="24.25" style="6" customWidth="1"/>
    <col min="11015" max="11015" width="2.375" style="6" customWidth="1"/>
    <col min="11016" max="11018" width="0" style="6" hidden="1" customWidth="1"/>
    <col min="11019" max="11257" width="9" style="6"/>
    <col min="11258" max="11258" width="4.375" style="6" customWidth="1"/>
    <col min="11259" max="11259" width="40.125" style="6" customWidth="1"/>
    <col min="11260" max="11260" width="11.375" style="6" customWidth="1"/>
    <col min="11261" max="11261" width="9" style="6" customWidth="1"/>
    <col min="11262" max="11262" width="7" style="6" customWidth="1"/>
    <col min="11263" max="11265" width="0" style="6" hidden="1" customWidth="1"/>
    <col min="11266" max="11266" width="10.75" style="6" customWidth="1"/>
    <col min="11267" max="11267" width="14.125" style="6" customWidth="1"/>
    <col min="11268" max="11268" width="14.75" style="6" customWidth="1"/>
    <col min="11269" max="11269" width="13.5" style="6" customWidth="1"/>
    <col min="11270" max="11270" width="24.25" style="6" customWidth="1"/>
    <col min="11271" max="11271" width="2.375" style="6" customWidth="1"/>
    <col min="11272" max="11274" width="0" style="6" hidden="1" customWidth="1"/>
    <col min="11275" max="11513" width="9" style="6"/>
    <col min="11514" max="11514" width="4.375" style="6" customWidth="1"/>
    <col min="11515" max="11515" width="40.125" style="6" customWidth="1"/>
    <col min="11516" max="11516" width="11.375" style="6" customWidth="1"/>
    <col min="11517" max="11517" width="9" style="6" customWidth="1"/>
    <col min="11518" max="11518" width="7" style="6" customWidth="1"/>
    <col min="11519" max="11521" width="0" style="6" hidden="1" customWidth="1"/>
    <col min="11522" max="11522" width="10.75" style="6" customWidth="1"/>
    <col min="11523" max="11523" width="14.125" style="6" customWidth="1"/>
    <col min="11524" max="11524" width="14.75" style="6" customWidth="1"/>
    <col min="11525" max="11525" width="13.5" style="6" customWidth="1"/>
    <col min="11526" max="11526" width="24.25" style="6" customWidth="1"/>
    <col min="11527" max="11527" width="2.375" style="6" customWidth="1"/>
    <col min="11528" max="11530" width="0" style="6" hidden="1" customWidth="1"/>
    <col min="11531" max="11769" width="9" style="6"/>
    <col min="11770" max="11770" width="4.375" style="6" customWidth="1"/>
    <col min="11771" max="11771" width="40.125" style="6" customWidth="1"/>
    <col min="11772" max="11772" width="11.375" style="6" customWidth="1"/>
    <col min="11773" max="11773" width="9" style="6" customWidth="1"/>
    <col min="11774" max="11774" width="7" style="6" customWidth="1"/>
    <col min="11775" max="11777" width="0" style="6" hidden="1" customWidth="1"/>
    <col min="11778" max="11778" width="10.75" style="6" customWidth="1"/>
    <col min="11779" max="11779" width="14.125" style="6" customWidth="1"/>
    <col min="11780" max="11780" width="14.75" style="6" customWidth="1"/>
    <col min="11781" max="11781" width="13.5" style="6" customWidth="1"/>
    <col min="11782" max="11782" width="24.25" style="6" customWidth="1"/>
    <col min="11783" max="11783" width="2.375" style="6" customWidth="1"/>
    <col min="11784" max="11786" width="0" style="6" hidden="1" customWidth="1"/>
    <col min="11787" max="12025" width="9" style="6"/>
    <col min="12026" max="12026" width="4.375" style="6" customWidth="1"/>
    <col min="12027" max="12027" width="40.125" style="6" customWidth="1"/>
    <col min="12028" max="12028" width="11.375" style="6" customWidth="1"/>
    <col min="12029" max="12029" width="9" style="6" customWidth="1"/>
    <col min="12030" max="12030" width="7" style="6" customWidth="1"/>
    <col min="12031" max="12033" width="0" style="6" hidden="1" customWidth="1"/>
    <col min="12034" max="12034" width="10.75" style="6" customWidth="1"/>
    <col min="12035" max="12035" width="14.125" style="6" customWidth="1"/>
    <col min="12036" max="12036" width="14.75" style="6" customWidth="1"/>
    <col min="12037" max="12037" width="13.5" style="6" customWidth="1"/>
    <col min="12038" max="12038" width="24.25" style="6" customWidth="1"/>
    <col min="12039" max="12039" width="2.375" style="6" customWidth="1"/>
    <col min="12040" max="12042" width="0" style="6" hidden="1" customWidth="1"/>
    <col min="12043" max="12281" width="9" style="6"/>
    <col min="12282" max="12282" width="4.375" style="6" customWidth="1"/>
    <col min="12283" max="12283" width="40.125" style="6" customWidth="1"/>
    <col min="12284" max="12284" width="11.375" style="6" customWidth="1"/>
    <col min="12285" max="12285" width="9" style="6" customWidth="1"/>
    <col min="12286" max="12286" width="7" style="6" customWidth="1"/>
    <col min="12287" max="12289" width="0" style="6" hidden="1" customWidth="1"/>
    <col min="12290" max="12290" width="10.75" style="6" customWidth="1"/>
    <col min="12291" max="12291" width="14.125" style="6" customWidth="1"/>
    <col min="12292" max="12292" width="14.75" style="6" customWidth="1"/>
    <col min="12293" max="12293" width="13.5" style="6" customWidth="1"/>
    <col min="12294" max="12294" width="24.25" style="6" customWidth="1"/>
    <col min="12295" max="12295" width="2.375" style="6" customWidth="1"/>
    <col min="12296" max="12298" width="0" style="6" hidden="1" customWidth="1"/>
    <col min="12299" max="12537" width="9" style="6"/>
    <col min="12538" max="12538" width="4.375" style="6" customWidth="1"/>
    <col min="12539" max="12539" width="40.125" style="6" customWidth="1"/>
    <col min="12540" max="12540" width="11.375" style="6" customWidth="1"/>
    <col min="12541" max="12541" width="9" style="6" customWidth="1"/>
    <col min="12542" max="12542" width="7" style="6" customWidth="1"/>
    <col min="12543" max="12545" width="0" style="6" hidden="1" customWidth="1"/>
    <col min="12546" max="12546" width="10.75" style="6" customWidth="1"/>
    <col min="12547" max="12547" width="14.125" style="6" customWidth="1"/>
    <col min="12548" max="12548" width="14.75" style="6" customWidth="1"/>
    <col min="12549" max="12549" width="13.5" style="6" customWidth="1"/>
    <col min="12550" max="12550" width="24.25" style="6" customWidth="1"/>
    <col min="12551" max="12551" width="2.375" style="6" customWidth="1"/>
    <col min="12552" max="12554" width="0" style="6" hidden="1" customWidth="1"/>
    <col min="12555" max="12793" width="9" style="6"/>
    <col min="12794" max="12794" width="4.375" style="6" customWidth="1"/>
    <col min="12795" max="12795" width="40.125" style="6" customWidth="1"/>
    <col min="12796" max="12796" width="11.375" style="6" customWidth="1"/>
    <col min="12797" max="12797" width="9" style="6" customWidth="1"/>
    <col min="12798" max="12798" width="7" style="6" customWidth="1"/>
    <col min="12799" max="12801" width="0" style="6" hidden="1" customWidth="1"/>
    <col min="12802" max="12802" width="10.75" style="6" customWidth="1"/>
    <col min="12803" max="12803" width="14.125" style="6" customWidth="1"/>
    <col min="12804" max="12804" width="14.75" style="6" customWidth="1"/>
    <col min="12805" max="12805" width="13.5" style="6" customWidth="1"/>
    <col min="12806" max="12806" width="24.25" style="6" customWidth="1"/>
    <col min="12807" max="12807" width="2.375" style="6" customWidth="1"/>
    <col min="12808" max="12810" width="0" style="6" hidden="1" customWidth="1"/>
    <col min="12811" max="13049" width="9" style="6"/>
    <col min="13050" max="13050" width="4.375" style="6" customWidth="1"/>
    <col min="13051" max="13051" width="40.125" style="6" customWidth="1"/>
    <col min="13052" max="13052" width="11.375" style="6" customWidth="1"/>
    <col min="13053" max="13053" width="9" style="6" customWidth="1"/>
    <col min="13054" max="13054" width="7" style="6" customWidth="1"/>
    <col min="13055" max="13057" width="0" style="6" hidden="1" customWidth="1"/>
    <col min="13058" max="13058" width="10.75" style="6" customWidth="1"/>
    <col min="13059" max="13059" width="14.125" style="6" customWidth="1"/>
    <col min="13060" max="13060" width="14.75" style="6" customWidth="1"/>
    <col min="13061" max="13061" width="13.5" style="6" customWidth="1"/>
    <col min="13062" max="13062" width="24.25" style="6" customWidth="1"/>
    <col min="13063" max="13063" width="2.375" style="6" customWidth="1"/>
    <col min="13064" max="13066" width="0" style="6" hidden="1" customWidth="1"/>
    <col min="13067" max="13305" width="9" style="6"/>
    <col min="13306" max="13306" width="4.375" style="6" customWidth="1"/>
    <col min="13307" max="13307" width="40.125" style="6" customWidth="1"/>
    <col min="13308" max="13308" width="11.375" style="6" customWidth="1"/>
    <col min="13309" max="13309" width="9" style="6" customWidth="1"/>
    <col min="13310" max="13310" width="7" style="6" customWidth="1"/>
    <col min="13311" max="13313" width="0" style="6" hidden="1" customWidth="1"/>
    <col min="13314" max="13314" width="10.75" style="6" customWidth="1"/>
    <col min="13315" max="13315" width="14.125" style="6" customWidth="1"/>
    <col min="13316" max="13316" width="14.75" style="6" customWidth="1"/>
    <col min="13317" max="13317" width="13.5" style="6" customWidth="1"/>
    <col min="13318" max="13318" width="24.25" style="6" customWidth="1"/>
    <col min="13319" max="13319" width="2.375" style="6" customWidth="1"/>
    <col min="13320" max="13322" width="0" style="6" hidden="1" customWidth="1"/>
    <col min="13323" max="13561" width="9" style="6"/>
    <col min="13562" max="13562" width="4.375" style="6" customWidth="1"/>
    <col min="13563" max="13563" width="40.125" style="6" customWidth="1"/>
    <col min="13564" max="13564" width="11.375" style="6" customWidth="1"/>
    <col min="13565" max="13565" width="9" style="6" customWidth="1"/>
    <col min="13566" max="13566" width="7" style="6" customWidth="1"/>
    <col min="13567" max="13569" width="0" style="6" hidden="1" customWidth="1"/>
    <col min="13570" max="13570" width="10.75" style="6" customWidth="1"/>
    <col min="13571" max="13571" width="14.125" style="6" customWidth="1"/>
    <col min="13572" max="13572" width="14.75" style="6" customWidth="1"/>
    <col min="13573" max="13573" width="13.5" style="6" customWidth="1"/>
    <col min="13574" max="13574" width="24.25" style="6" customWidth="1"/>
    <col min="13575" max="13575" width="2.375" style="6" customWidth="1"/>
    <col min="13576" max="13578" width="0" style="6" hidden="1" customWidth="1"/>
    <col min="13579" max="13817" width="9" style="6"/>
    <col min="13818" max="13818" width="4.375" style="6" customWidth="1"/>
    <col min="13819" max="13819" width="40.125" style="6" customWidth="1"/>
    <col min="13820" max="13820" width="11.375" style="6" customWidth="1"/>
    <col min="13821" max="13821" width="9" style="6" customWidth="1"/>
    <col min="13822" max="13822" width="7" style="6" customWidth="1"/>
    <col min="13823" max="13825" width="0" style="6" hidden="1" customWidth="1"/>
    <col min="13826" max="13826" width="10.75" style="6" customWidth="1"/>
    <col min="13827" max="13827" width="14.125" style="6" customWidth="1"/>
    <col min="13828" max="13828" width="14.75" style="6" customWidth="1"/>
    <col min="13829" max="13829" width="13.5" style="6" customWidth="1"/>
    <col min="13830" max="13830" width="24.25" style="6" customWidth="1"/>
    <col min="13831" max="13831" width="2.375" style="6" customWidth="1"/>
    <col min="13832" max="13834" width="0" style="6" hidden="1" customWidth="1"/>
    <col min="13835" max="14073" width="9" style="6"/>
    <col min="14074" max="14074" width="4.375" style="6" customWidth="1"/>
    <col min="14075" max="14075" width="40.125" style="6" customWidth="1"/>
    <col min="14076" max="14076" width="11.375" style="6" customWidth="1"/>
    <col min="14077" max="14077" width="9" style="6" customWidth="1"/>
    <col min="14078" max="14078" width="7" style="6" customWidth="1"/>
    <col min="14079" max="14081" width="0" style="6" hidden="1" customWidth="1"/>
    <col min="14082" max="14082" width="10.75" style="6" customWidth="1"/>
    <col min="14083" max="14083" width="14.125" style="6" customWidth="1"/>
    <col min="14084" max="14084" width="14.75" style="6" customWidth="1"/>
    <col min="14085" max="14085" width="13.5" style="6" customWidth="1"/>
    <col min="14086" max="14086" width="24.25" style="6" customWidth="1"/>
    <col min="14087" max="14087" width="2.375" style="6" customWidth="1"/>
    <col min="14088" max="14090" width="0" style="6" hidden="1" customWidth="1"/>
    <col min="14091" max="14329" width="9" style="6"/>
    <col min="14330" max="14330" width="4.375" style="6" customWidth="1"/>
    <col min="14331" max="14331" width="40.125" style="6" customWidth="1"/>
    <col min="14332" max="14332" width="11.375" style="6" customWidth="1"/>
    <col min="14333" max="14333" width="9" style="6" customWidth="1"/>
    <col min="14334" max="14334" width="7" style="6" customWidth="1"/>
    <col min="14335" max="14337" width="0" style="6" hidden="1" customWidth="1"/>
    <col min="14338" max="14338" width="10.75" style="6" customWidth="1"/>
    <col min="14339" max="14339" width="14.125" style="6" customWidth="1"/>
    <col min="14340" max="14340" width="14.75" style="6" customWidth="1"/>
    <col min="14341" max="14341" width="13.5" style="6" customWidth="1"/>
    <col min="14342" max="14342" width="24.25" style="6" customWidth="1"/>
    <col min="14343" max="14343" width="2.375" style="6" customWidth="1"/>
    <col min="14344" max="14346" width="0" style="6" hidden="1" customWidth="1"/>
    <col min="14347" max="14585" width="9" style="6"/>
    <col min="14586" max="14586" width="4.375" style="6" customWidth="1"/>
    <col min="14587" max="14587" width="40.125" style="6" customWidth="1"/>
    <col min="14588" max="14588" width="11.375" style="6" customWidth="1"/>
    <col min="14589" max="14589" width="9" style="6" customWidth="1"/>
    <col min="14590" max="14590" width="7" style="6" customWidth="1"/>
    <col min="14591" max="14593" width="0" style="6" hidden="1" customWidth="1"/>
    <col min="14594" max="14594" width="10.75" style="6" customWidth="1"/>
    <col min="14595" max="14595" width="14.125" style="6" customWidth="1"/>
    <col min="14596" max="14596" width="14.75" style="6" customWidth="1"/>
    <col min="14597" max="14597" width="13.5" style="6" customWidth="1"/>
    <col min="14598" max="14598" width="24.25" style="6" customWidth="1"/>
    <col min="14599" max="14599" width="2.375" style="6" customWidth="1"/>
    <col min="14600" max="14602" width="0" style="6" hidden="1" customWidth="1"/>
    <col min="14603" max="14841" width="9" style="6"/>
    <col min="14842" max="14842" width="4.375" style="6" customWidth="1"/>
    <col min="14843" max="14843" width="40.125" style="6" customWidth="1"/>
    <col min="14844" max="14844" width="11.375" style="6" customWidth="1"/>
    <col min="14845" max="14845" width="9" style="6" customWidth="1"/>
    <col min="14846" max="14846" width="7" style="6" customWidth="1"/>
    <col min="14847" max="14849" width="0" style="6" hidden="1" customWidth="1"/>
    <col min="14850" max="14850" width="10.75" style="6" customWidth="1"/>
    <col min="14851" max="14851" width="14.125" style="6" customWidth="1"/>
    <col min="14852" max="14852" width="14.75" style="6" customWidth="1"/>
    <col min="14853" max="14853" width="13.5" style="6" customWidth="1"/>
    <col min="14854" max="14854" width="24.25" style="6" customWidth="1"/>
    <col min="14855" max="14855" width="2.375" style="6" customWidth="1"/>
    <col min="14856" max="14858" width="0" style="6" hidden="1" customWidth="1"/>
    <col min="14859" max="15097" width="9" style="6"/>
    <col min="15098" max="15098" width="4.375" style="6" customWidth="1"/>
    <col min="15099" max="15099" width="40.125" style="6" customWidth="1"/>
    <col min="15100" max="15100" width="11.375" style="6" customWidth="1"/>
    <col min="15101" max="15101" width="9" style="6" customWidth="1"/>
    <col min="15102" max="15102" width="7" style="6" customWidth="1"/>
    <col min="15103" max="15105" width="0" style="6" hidden="1" customWidth="1"/>
    <col min="15106" max="15106" width="10.75" style="6" customWidth="1"/>
    <col min="15107" max="15107" width="14.125" style="6" customWidth="1"/>
    <col min="15108" max="15108" width="14.75" style="6" customWidth="1"/>
    <col min="15109" max="15109" width="13.5" style="6" customWidth="1"/>
    <col min="15110" max="15110" width="24.25" style="6" customWidth="1"/>
    <col min="15111" max="15111" width="2.375" style="6" customWidth="1"/>
    <col min="15112" max="15114" width="0" style="6" hidden="1" customWidth="1"/>
    <col min="15115" max="15353" width="9" style="6"/>
    <col min="15354" max="15354" width="4.375" style="6" customWidth="1"/>
    <col min="15355" max="15355" width="40.125" style="6" customWidth="1"/>
    <col min="15356" max="15356" width="11.375" style="6" customWidth="1"/>
    <col min="15357" max="15357" width="9" style="6" customWidth="1"/>
    <col min="15358" max="15358" width="7" style="6" customWidth="1"/>
    <col min="15359" max="15361" width="0" style="6" hidden="1" customWidth="1"/>
    <col min="15362" max="15362" width="10.75" style="6" customWidth="1"/>
    <col min="15363" max="15363" width="14.125" style="6" customWidth="1"/>
    <col min="15364" max="15364" width="14.75" style="6" customWidth="1"/>
    <col min="15365" max="15365" width="13.5" style="6" customWidth="1"/>
    <col min="15366" max="15366" width="24.25" style="6" customWidth="1"/>
    <col min="15367" max="15367" width="2.375" style="6" customWidth="1"/>
    <col min="15368" max="15370" width="0" style="6" hidden="1" customWidth="1"/>
    <col min="15371" max="15609" width="9" style="6"/>
    <col min="15610" max="15610" width="4.375" style="6" customWidth="1"/>
    <col min="15611" max="15611" width="40.125" style="6" customWidth="1"/>
    <col min="15612" max="15612" width="11.375" style="6" customWidth="1"/>
    <col min="15613" max="15613" width="9" style="6" customWidth="1"/>
    <col min="15614" max="15614" width="7" style="6" customWidth="1"/>
    <col min="15615" max="15617" width="0" style="6" hidden="1" customWidth="1"/>
    <col min="15618" max="15618" width="10.75" style="6" customWidth="1"/>
    <col min="15619" max="15619" width="14.125" style="6" customWidth="1"/>
    <col min="15620" max="15620" width="14.75" style="6" customWidth="1"/>
    <col min="15621" max="15621" width="13.5" style="6" customWidth="1"/>
    <col min="15622" max="15622" width="24.25" style="6" customWidth="1"/>
    <col min="15623" max="15623" width="2.375" style="6" customWidth="1"/>
    <col min="15624" max="15626" width="0" style="6" hidden="1" customWidth="1"/>
    <col min="15627" max="15865" width="9" style="6"/>
    <col min="15866" max="15866" width="4.375" style="6" customWidth="1"/>
    <col min="15867" max="15867" width="40.125" style="6" customWidth="1"/>
    <col min="15868" max="15868" width="11.375" style="6" customWidth="1"/>
    <col min="15869" max="15869" width="9" style="6" customWidth="1"/>
    <col min="15870" max="15870" width="7" style="6" customWidth="1"/>
    <col min="15871" max="15873" width="0" style="6" hidden="1" customWidth="1"/>
    <col min="15874" max="15874" width="10.75" style="6" customWidth="1"/>
    <col min="15875" max="15875" width="14.125" style="6" customWidth="1"/>
    <col min="15876" max="15876" width="14.75" style="6" customWidth="1"/>
    <col min="15877" max="15877" width="13.5" style="6" customWidth="1"/>
    <col min="15878" max="15878" width="24.25" style="6" customWidth="1"/>
    <col min="15879" max="15879" width="2.375" style="6" customWidth="1"/>
    <col min="15880" max="15882" width="0" style="6" hidden="1" customWidth="1"/>
    <col min="15883" max="16121" width="9" style="6"/>
    <col min="16122" max="16122" width="4.375" style="6" customWidth="1"/>
    <col min="16123" max="16123" width="40.125" style="6" customWidth="1"/>
    <col min="16124" max="16124" width="11.375" style="6" customWidth="1"/>
    <col min="16125" max="16125" width="9" style="6" customWidth="1"/>
    <col min="16126" max="16126" width="7" style="6" customWidth="1"/>
    <col min="16127" max="16129" width="0" style="6" hidden="1" customWidth="1"/>
    <col min="16130" max="16130" width="10.75" style="6" customWidth="1"/>
    <col min="16131" max="16131" width="14.125" style="6" customWidth="1"/>
    <col min="16132" max="16132" width="14.75" style="6" customWidth="1"/>
    <col min="16133" max="16133" width="13.5" style="6" customWidth="1"/>
    <col min="16134" max="16134" width="24.25" style="6" customWidth="1"/>
    <col min="16135" max="16135" width="2.375" style="6" customWidth="1"/>
    <col min="16136" max="16138" width="0" style="6" hidden="1" customWidth="1"/>
    <col min="16139" max="16384" width="9" style="6"/>
  </cols>
  <sheetData>
    <row r="1" spans="1:10" ht="16.5" x14ac:dyDescent="0.25">
      <c r="F1" s="249" t="s">
        <v>188</v>
      </c>
    </row>
    <row r="2" spans="1:10" ht="18.75" x14ac:dyDescent="0.3">
      <c r="A2" s="284" t="s">
        <v>128</v>
      </c>
      <c r="B2" s="285"/>
      <c r="C2" s="285"/>
      <c r="D2" s="285"/>
      <c r="E2" s="285"/>
      <c r="F2" s="285"/>
      <c r="G2" s="285"/>
    </row>
    <row r="3" spans="1:10" ht="16.5" x14ac:dyDescent="0.25">
      <c r="A3" s="7"/>
      <c r="B3" s="7"/>
      <c r="C3" s="7"/>
      <c r="D3" s="7"/>
      <c r="E3" s="41"/>
      <c r="F3" s="141" t="s">
        <v>166</v>
      </c>
    </row>
    <row r="4" spans="1:10" ht="22.5" customHeight="1" x14ac:dyDescent="0.25">
      <c r="A4" s="291" t="s">
        <v>27</v>
      </c>
      <c r="B4" s="291" t="s">
        <v>92</v>
      </c>
      <c r="C4" s="291" t="s">
        <v>58</v>
      </c>
      <c r="D4" s="291" t="s">
        <v>59</v>
      </c>
      <c r="E4" s="274" t="s">
        <v>144</v>
      </c>
      <c r="F4" s="279" t="s">
        <v>143</v>
      </c>
    </row>
    <row r="5" spans="1:10" x14ac:dyDescent="0.25">
      <c r="A5" s="292"/>
      <c r="B5" s="292"/>
      <c r="C5" s="292"/>
      <c r="D5" s="292"/>
      <c r="E5" s="275"/>
      <c r="F5" s="280"/>
    </row>
    <row r="6" spans="1:10" ht="21" customHeight="1" x14ac:dyDescent="0.25">
      <c r="A6" s="158">
        <v>1</v>
      </c>
      <c r="B6" s="160" t="s">
        <v>93</v>
      </c>
      <c r="C6" s="158"/>
      <c r="D6" s="158"/>
      <c r="E6" s="188"/>
      <c r="F6" s="189"/>
      <c r="G6" s="11"/>
    </row>
    <row r="7" spans="1:10" ht="20.100000000000001" customHeight="1" x14ac:dyDescent="0.25">
      <c r="A7" s="82"/>
      <c r="B7" s="190" t="s">
        <v>155</v>
      </c>
      <c r="C7" s="82" t="s">
        <v>20</v>
      </c>
      <c r="D7" s="191">
        <v>0</v>
      </c>
      <c r="E7" s="192">
        <v>20480</v>
      </c>
      <c r="F7" s="193">
        <f>ROUND(D7*E7,0)</f>
        <v>0</v>
      </c>
      <c r="G7" s="11"/>
    </row>
    <row r="8" spans="1:10" ht="20.100000000000001" customHeight="1" x14ac:dyDescent="0.25">
      <c r="A8" s="83"/>
      <c r="B8" s="194" t="s">
        <v>156</v>
      </c>
      <c r="C8" s="83" t="s">
        <v>20</v>
      </c>
      <c r="D8" s="195">
        <v>2</v>
      </c>
      <c r="E8" s="196">
        <v>20480</v>
      </c>
      <c r="F8" s="197">
        <f t="shared" ref="F8:F14" si="0">ROUND(D8*E8,0)</f>
        <v>40960</v>
      </c>
      <c r="G8" s="11"/>
      <c r="H8" s="11"/>
    </row>
    <row r="9" spans="1:10" ht="20.100000000000001" customHeight="1" x14ac:dyDescent="0.25">
      <c r="A9" s="83"/>
      <c r="B9" s="194" t="s">
        <v>157</v>
      </c>
      <c r="C9" s="83" t="s">
        <v>20</v>
      </c>
      <c r="D9" s="195">
        <v>3</v>
      </c>
      <c r="E9" s="196">
        <v>20480</v>
      </c>
      <c r="F9" s="197">
        <f t="shared" si="0"/>
        <v>61440</v>
      </c>
      <c r="H9" s="10"/>
    </row>
    <row r="10" spans="1:10" ht="20.100000000000001" customHeight="1" x14ac:dyDescent="0.25">
      <c r="A10" s="83"/>
      <c r="B10" s="194" t="s">
        <v>158</v>
      </c>
      <c r="C10" s="83" t="s">
        <v>20</v>
      </c>
      <c r="D10" s="195">
        <v>4</v>
      </c>
      <c r="E10" s="196">
        <v>20480</v>
      </c>
      <c r="F10" s="197">
        <f t="shared" si="0"/>
        <v>81920</v>
      </c>
    </row>
    <row r="11" spans="1:10" ht="20.100000000000001" customHeight="1" x14ac:dyDescent="0.25">
      <c r="A11" s="83"/>
      <c r="B11" s="194" t="s">
        <v>159</v>
      </c>
      <c r="C11" s="83" t="s">
        <v>20</v>
      </c>
      <c r="D11" s="195">
        <v>5</v>
      </c>
      <c r="E11" s="196">
        <v>20480</v>
      </c>
      <c r="F11" s="197">
        <f t="shared" si="0"/>
        <v>102400</v>
      </c>
      <c r="H11" s="10"/>
      <c r="I11" s="10"/>
      <c r="J11" s="10"/>
    </row>
    <row r="12" spans="1:10" ht="20.100000000000001" customHeight="1" x14ac:dyDescent="0.25">
      <c r="A12" s="83"/>
      <c r="B12" s="194" t="s">
        <v>160</v>
      </c>
      <c r="C12" s="83" t="s">
        <v>20</v>
      </c>
      <c r="D12" s="195">
        <v>6</v>
      </c>
      <c r="E12" s="196">
        <v>20480</v>
      </c>
      <c r="F12" s="197">
        <f t="shared" si="0"/>
        <v>122880</v>
      </c>
      <c r="I12" s="10"/>
    </row>
    <row r="13" spans="1:10" ht="20.100000000000001" customHeight="1" x14ac:dyDescent="0.25">
      <c r="A13" s="83"/>
      <c r="B13" s="194" t="s">
        <v>161</v>
      </c>
      <c r="C13" s="83" t="s">
        <v>20</v>
      </c>
      <c r="D13" s="195">
        <v>7</v>
      </c>
      <c r="E13" s="196">
        <v>20480</v>
      </c>
      <c r="F13" s="197">
        <f t="shared" si="0"/>
        <v>143360</v>
      </c>
      <c r="I13" s="10"/>
    </row>
    <row r="14" spans="1:10" ht="20.100000000000001" customHeight="1" x14ac:dyDescent="0.25">
      <c r="A14" s="159"/>
      <c r="B14" s="198" t="s">
        <v>162</v>
      </c>
      <c r="C14" s="159" t="s">
        <v>20</v>
      </c>
      <c r="D14" s="199">
        <v>8</v>
      </c>
      <c r="E14" s="196">
        <v>20480</v>
      </c>
      <c r="F14" s="200">
        <f t="shared" si="0"/>
        <v>163840</v>
      </c>
      <c r="I14" s="10"/>
    </row>
    <row r="15" spans="1:10" ht="32.25" customHeight="1" x14ac:dyDescent="0.25">
      <c r="A15" s="161">
        <v>2</v>
      </c>
      <c r="B15" s="162" t="s">
        <v>101</v>
      </c>
      <c r="C15" s="163"/>
      <c r="D15" s="86"/>
      <c r="E15" s="201"/>
      <c r="F15" s="202"/>
      <c r="I15" s="10"/>
    </row>
    <row r="16" spans="1:10" ht="33" x14ac:dyDescent="0.25">
      <c r="A16" s="207"/>
      <c r="B16" s="208" t="s">
        <v>102</v>
      </c>
      <c r="C16" s="82" t="s">
        <v>137</v>
      </c>
      <c r="D16" s="209">
        <v>1</v>
      </c>
      <c r="E16" s="210">
        <v>200000</v>
      </c>
      <c r="F16" s="211">
        <f>D16*E16</f>
        <v>200000</v>
      </c>
    </row>
    <row r="17" spans="1:6" ht="33" x14ac:dyDescent="0.25">
      <c r="A17" s="203"/>
      <c r="B17" s="84" t="s">
        <v>129</v>
      </c>
      <c r="C17" s="159" t="s">
        <v>137</v>
      </c>
      <c r="D17" s="204">
        <v>1</v>
      </c>
      <c r="E17" s="205">
        <v>160000</v>
      </c>
      <c r="F17" s="206">
        <f>D17*E17</f>
        <v>160000</v>
      </c>
    </row>
    <row r="18" spans="1:6" ht="21.75" customHeight="1" x14ac:dyDescent="0.25">
      <c r="B18" s="238" t="s">
        <v>175</v>
      </c>
    </row>
  </sheetData>
  <mergeCells count="7">
    <mergeCell ref="A2:G2"/>
    <mergeCell ref="F4:F5"/>
    <mergeCell ref="A4:A5"/>
    <mergeCell ref="B4:B5"/>
    <mergeCell ref="C4:C5"/>
    <mergeCell ref="D4:D5"/>
    <mergeCell ref="E4:E5"/>
  </mergeCells>
  <pageMargins left="0.94" right="0.1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TH_ĐG</vt:lpstr>
      <vt:lpstr>Luong</vt:lpstr>
      <vt:lpstr>Sheet2</vt:lpstr>
      <vt:lpstr>PL1</vt:lpstr>
      <vt:lpstr>VL</vt:lpstr>
      <vt:lpstr>VL_PA</vt:lpstr>
      <vt:lpstr>VL_KT</vt:lpstr>
      <vt:lpstr>VL_BC</vt:lpstr>
      <vt:lpstr>Nhien_lieu</vt:lpstr>
      <vt:lpstr>TH</vt:lpstr>
      <vt:lpstr>Sheet3</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Quyen</dc:creator>
  <cp:lastModifiedBy>quyen</cp:lastModifiedBy>
  <cp:lastPrinted>2023-05-25T06:43:07Z</cp:lastPrinted>
  <dcterms:created xsi:type="dcterms:W3CDTF">2022-10-16T07:04:06Z</dcterms:created>
  <dcterms:modified xsi:type="dcterms:W3CDTF">2023-05-25T09:06:41Z</dcterms:modified>
</cp:coreProperties>
</file>